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filterPrivacy="1" defaultThemeVersion="124226"/>
  <xr:revisionPtr revIDLastSave="0" documentId="13_ncr:1_{425F8CE7-E95A-4009-9C7A-32B9BD42B673}" xr6:coauthVersionLast="36" xr6:coauthVersionMax="36" xr10:uidLastSave="{00000000-0000-0000-0000-000000000000}"/>
  <bookViews>
    <workbookView xWindow="343" yWindow="343" windowWidth="20134" windowHeight="7543" tabRatio="828" xr2:uid="{00000000-000D-0000-FFFF-FFFF00000000}"/>
  </bookViews>
  <sheets>
    <sheet name="ТЗ " sheetId="21" r:id="rId1"/>
  </sheets>
  <externalReferences>
    <externalReference r:id="rId2"/>
  </externalReferences>
  <definedNames>
    <definedName name="_xlnm._FilterDatabase" localSheetId="0" hidden="1">'ТЗ '!$A$14:$E$134</definedName>
    <definedName name="ВидЗатрат">#REF!</definedName>
    <definedName name="_xlnm.Print_Area" localSheetId="0">'ТЗ '!$A$1:$E$146</definedName>
    <definedName name="СтатьиБюджета">[1]КБК!$C$2:$C$95</definedName>
  </definedNames>
  <calcPr calcId="191029"/>
</workbook>
</file>

<file path=xl/calcChain.xml><?xml version="1.0" encoding="utf-8"?>
<calcChain xmlns="http://schemas.openxmlformats.org/spreadsheetml/2006/main">
  <c r="D76" i="21" l="1"/>
  <c r="D75" i="21"/>
  <c r="D74" i="21"/>
  <c r="A74" i="21"/>
  <c r="D66" i="21"/>
  <c r="D65" i="21"/>
  <c r="D103" i="21" l="1"/>
  <c r="D104" i="21"/>
  <c r="D101" i="21"/>
  <c r="A112" i="21" l="1"/>
  <c r="A120" i="21"/>
  <c r="A115" i="21"/>
  <c r="A116" i="21" s="1"/>
  <c r="A117" i="21" s="1"/>
  <c r="A109" i="21"/>
  <c r="A96" i="21"/>
  <c r="A97" i="21" s="1"/>
  <c r="A98" i="21" s="1"/>
  <c r="A93" i="21"/>
  <c r="A88" i="21"/>
  <c r="A85" i="21"/>
  <c r="D63" i="21"/>
  <c r="D62" i="21"/>
  <c r="D64" i="21" s="1"/>
  <c r="D60" i="21"/>
  <c r="D59" i="21"/>
  <c r="D58" i="21"/>
  <c r="D57" i="21"/>
  <c r="D53" i="21"/>
  <c r="D44" i="21"/>
  <c r="D49" i="21"/>
  <c r="D48" i="21"/>
  <c r="D46" i="21"/>
  <c r="D43" i="21"/>
  <c r="D47" i="21" s="1"/>
  <c r="D56" i="21"/>
  <c r="D55" i="21"/>
  <c r="D54" i="21"/>
  <c r="D52" i="21"/>
  <c r="D51" i="21" s="1"/>
  <c r="A52" i="21"/>
  <c r="A43" i="21"/>
  <c r="A37" i="21"/>
  <c r="A38" i="21" s="1"/>
  <c r="A39" i="21" s="1"/>
  <c r="A40" i="21" s="1"/>
  <c r="D36" i="21"/>
  <c r="D39" i="21" s="1"/>
  <c r="A80" i="21"/>
  <c r="A81" i="21" s="1"/>
  <c r="A82" i="21" s="1"/>
  <c r="M36" i="21"/>
  <c r="K36" i="21"/>
  <c r="J36" i="21"/>
  <c r="I36" i="21"/>
  <c r="D42" i="21" l="1"/>
  <c r="D45" i="21"/>
  <c r="H36" i="21"/>
  <c r="F36" i="21" s="1"/>
  <c r="D109" i="21"/>
  <c r="D108" i="21"/>
  <c r="A123" i="21" l="1"/>
  <c r="A124" i="21" s="1"/>
  <c r="A125" i="21" s="1"/>
  <c r="A126" i="21" s="1"/>
  <c r="A127" i="21" s="1"/>
  <c r="A128" i="21" s="1"/>
  <c r="A129" i="21" s="1"/>
  <c r="A130" i="21" s="1"/>
  <c r="A131" i="21" s="1"/>
  <c r="A132" i="21" l="1"/>
  <c r="A133" i="21" s="1"/>
  <c r="A134" i="21" s="1"/>
  <c r="A135" i="21" s="1"/>
  <c r="A136" i="21" l="1"/>
  <c r="A137" i="21" s="1"/>
</calcChain>
</file>

<file path=xl/sharedStrings.xml><?xml version="1.0" encoding="utf-8"?>
<sst xmlns="http://schemas.openxmlformats.org/spreadsheetml/2006/main" count="249" uniqueCount="157">
  <si>
    <t>№ п/п</t>
  </si>
  <si>
    <t>Ед. изм.</t>
  </si>
  <si>
    <t>Наименование работ</t>
  </si>
  <si>
    <t>м3</t>
  </si>
  <si>
    <t>шт</t>
  </si>
  <si>
    <t>м2</t>
  </si>
  <si>
    <t xml:space="preserve">Техническое задание </t>
  </si>
  <si>
    <t>Организация временных площадок хранения материалов и оборудования силами подрядчика</t>
  </si>
  <si>
    <t>Мобилизация и демобилизация строительной техники и оборудования силами подрядчика</t>
  </si>
  <si>
    <t>Организация перевозки вахт, перевозки рабочих силами подрядчика</t>
  </si>
  <si>
    <t>Погрузо-разгрузочные работы материалов и оборудования поставки заказчика силами подрядчика</t>
  </si>
  <si>
    <t>ОСОБЫЕ УСЛОВИЯ</t>
  </si>
  <si>
    <t>тн</t>
  </si>
  <si>
    <t>Кол-во</t>
  </si>
  <si>
    <t xml:space="preserve">Доставка материалов поставки подрядчика силами подрядчика </t>
  </si>
  <si>
    <t>кг</t>
  </si>
  <si>
    <t>Примечание</t>
  </si>
  <si>
    <r>
      <t xml:space="preserve">Заказчик: </t>
    </r>
    <r>
      <rPr>
        <b/>
        <sz val="12"/>
        <rFont val="Arial"/>
        <family val="2"/>
        <charset val="204"/>
      </rPr>
      <t>ООО «КанБайкал»</t>
    </r>
  </si>
  <si>
    <t>Предоставление доступа Заказчику в систему мониторинга автомобильного транспорта подрядчика на основе Глонасс</t>
  </si>
  <si>
    <t>Разработка, согласование  проекта производства работ - ( ППР) силами подрядчика</t>
  </si>
  <si>
    <t>Условия оплаты выполненных работ в течение 120 календарных дней с момента подписания актов и справок (по форме КС-2 и форме КС-3) и предоставления оригинала счета-фактуры на принятый объем работ</t>
  </si>
  <si>
    <t>Организация автономных жилых городков, питание, энергообеспечение, поставка ГСМ и т.д. силами подрядчика</t>
  </si>
  <si>
    <t>м</t>
  </si>
  <si>
    <t xml:space="preserve">Устройство и разборка лесов внутри резервуара для производства ремонтных работ </t>
  </si>
  <si>
    <t>для проведение тендера на выполнение СМР по объектам:</t>
  </si>
  <si>
    <t>Транспортировка материалов и оборудования поставки заказчика со склада силами подрядчика - 1 км, класс дорог 2</t>
  </si>
  <si>
    <t>Работы выполняются на действующем предприятии в стеснённых условиях</t>
  </si>
  <si>
    <r>
      <t xml:space="preserve">Район строительства: </t>
    </r>
    <r>
      <rPr>
        <b/>
        <sz val="12"/>
        <rFont val="Arial"/>
        <family val="2"/>
        <charset val="204"/>
      </rPr>
      <t>ХМАО-Югра, Сургутский район</t>
    </r>
  </si>
  <si>
    <r>
      <t xml:space="preserve">Стройка: </t>
    </r>
    <r>
      <rPr>
        <b/>
        <sz val="12"/>
        <rFont val="Arial"/>
        <family val="2"/>
        <charset val="204"/>
      </rPr>
      <t>Техническое перевооружение ДНС Унтыгейского месторождения нефти</t>
    </r>
  </si>
  <si>
    <t>Техническое задание составлено по рабочей документации ш.025/22</t>
  </si>
  <si>
    <t>задвижка клиновая с выдвижным шпинделем в компл. с отв. фланцами, прокладками и крепежными деталями 30лс41нж DN200 мм, PN1,6 МПа с ручным приводом</t>
  </si>
  <si>
    <t>Демонтажные работы в т.ч.:</t>
  </si>
  <si>
    <t>Монтаж запорной арматуры в т.ч.:</t>
  </si>
  <si>
    <t>задвижка клиновая с выдвижным шпинделем 30лс41нж DN200 мм, PN1,6 МПа с ручным приводом</t>
  </si>
  <si>
    <t>Приварка фланцев, в т.ч.:</t>
  </si>
  <si>
    <t>Ду200 мм</t>
  </si>
  <si>
    <t>Ду100 мм</t>
  </si>
  <si>
    <t>219х6-К52-13ХФА</t>
  </si>
  <si>
    <t>м/тн</t>
  </si>
  <si>
    <t>114х6-К52-13ХФА</t>
  </si>
  <si>
    <t>50/1,575</t>
  </si>
  <si>
    <t>5/0,08</t>
  </si>
  <si>
    <t>ОПП2-100.219</t>
  </si>
  <si>
    <t>ОПБ2-100.219</t>
  </si>
  <si>
    <t>отвод крутоизогнутый ОКШ 90-219(6К52)-4,0-0,75-1,5DN-ХЛ1-13ХФА</t>
  </si>
  <si>
    <t>шт/тн</t>
  </si>
  <si>
    <t>тройник ТШС 219(6К52)-4,0-0,6-ХЛ.1-13ХФА</t>
  </si>
  <si>
    <t>отвод крутоизогнутый ОКШ 30-219(6К52)-4,0-0,75-1,5DN-ХЛ1-13ХФА</t>
  </si>
  <si>
    <t>7/0,035</t>
  </si>
  <si>
    <t>6/0,089</t>
  </si>
  <si>
    <t>1/0,04</t>
  </si>
  <si>
    <t>заглушка ДШ 219(8К52)-4,0-0,6-ХЛ.1-13ХФА</t>
  </si>
  <si>
    <t>2/0,010</t>
  </si>
  <si>
    <t>Контроль качества сварных соединений трубопроводов неразрушающим методом (радиографическим или ультразвуковым методом), в т.ч.:</t>
  </si>
  <si>
    <t>219х6</t>
  </si>
  <si>
    <t>стык</t>
  </si>
  <si>
    <t>114х6</t>
  </si>
  <si>
    <t>м2/кг</t>
  </si>
  <si>
    <t>13,4/3,48</t>
  </si>
  <si>
    <t>13,4/1,21</t>
  </si>
  <si>
    <t>Теплоизоляция трубопроводов и арматуры, в т.ч.:</t>
  </si>
  <si>
    <t>маты минераловатные прошивные марки М-100 толщ. 60 мм по ГОСТ 21880-2011</t>
  </si>
  <si>
    <t>покровной слой из стали оцинкованной толщ. 0,5 мм по ГОСТ 14918-80*</t>
  </si>
  <si>
    <t>полуцилиндры минераловатные марки 100 толщ. 60 мм по ГОСТ 23208-2003</t>
  </si>
  <si>
    <t>для арматуры</t>
  </si>
  <si>
    <t>для фас. частей</t>
  </si>
  <si>
    <t>Монтаж фасонных частей, в т.ч.:</t>
  </si>
  <si>
    <t>Очистка воздухом без пропуска очистного поршня, в т.ч.:</t>
  </si>
  <si>
    <t>Монтаж трубопроводов из труб на опорах Рраб - 1,0 МПа, в т.ч.:</t>
  </si>
  <si>
    <t>задвижка клиновая с выдвижным шпинделем в компл. с отв. фланцами, прокладками и крепежными деталями 31лс41нж DN100 мм, PN1,6 МПа с ручным приводом</t>
  </si>
  <si>
    <t>задвижка клиновая с выдвижным шпинделем 31лс41нж DN100 мм, PN1,6 МПа с ручным приводом</t>
  </si>
  <si>
    <t>СЕТИ ТЕХНОЛОГИЧЕСКИЕ</t>
  </si>
  <si>
    <t>1/0,108</t>
  </si>
  <si>
    <t>5/0,145</t>
  </si>
  <si>
    <t>1/0,015</t>
  </si>
  <si>
    <t>2/0,024</t>
  </si>
  <si>
    <t>1/0,29</t>
  </si>
  <si>
    <t>1/0,104</t>
  </si>
  <si>
    <t>м2/тн</t>
  </si>
  <si>
    <t>грунтовка ГФ-017 (1 слой)</t>
  </si>
  <si>
    <t>184/10,905</t>
  </si>
  <si>
    <t>72/4,484</t>
  </si>
  <si>
    <t>Монтажные работы</t>
  </si>
  <si>
    <t>Контроль качества сварных соединений рентгеновскими лучами толщиной металла до 10 мм</t>
  </si>
  <si>
    <t>м шва</t>
  </si>
  <si>
    <t>Демонтаж и замена днища резервуара</t>
  </si>
  <si>
    <t>лист 8 мм ГОСТ 19903-2015</t>
  </si>
  <si>
    <t>лист 6 мм ГОСТ 19903-2015</t>
  </si>
  <si>
    <t>лист 4 мм ГОСТ 19903-2015</t>
  </si>
  <si>
    <t>Демонтаж и замена первого пояса резервуара</t>
  </si>
  <si>
    <t>Демонтаж и замена приемно-раздаточного патрубка ППР-200</t>
  </si>
  <si>
    <t>Демонтаж и замена приемно-раздаточного патрубка ППР-100</t>
  </si>
  <si>
    <t>Демонтаж и замена монтажного патрубка ПМ-100</t>
  </si>
  <si>
    <t>Демонтаж и замена люк-лаза ЛЛ500</t>
  </si>
  <si>
    <t>люк-лаз ЛЛ500 (025/22-ТХ.ОЛ1)</t>
  </si>
  <si>
    <t>патрубок приемно-раздаточный ППР-200 (025/22-ТХ.ОЛ2)</t>
  </si>
  <si>
    <t>патрубок приемно-раздаточный ППР-100 (025/22-ТХ.ОЛ3)</t>
  </si>
  <si>
    <t>патрубок монтажный ПМ-100 (025/22-ТХ.ОЛ4)</t>
  </si>
  <si>
    <t>люк-лаз ЛЛ600х900 (025/22-ТХ.ОЛ5)</t>
  </si>
  <si>
    <t>люк световой ЛС 500 (025/22-ТХ.ОЛ6)</t>
  </si>
  <si>
    <t>РЕЗЕРВУАР-2000 (диаметр РВС = 15 300 мм, высота РВС = 12 000 мм)</t>
  </si>
  <si>
    <t>днище</t>
  </si>
  <si>
    <t>1 пояс</t>
  </si>
  <si>
    <t>Антикоррозийная защита внутренней поверхностей резервуара</t>
  </si>
  <si>
    <t>Гидравлическое испытание резервуара вертикального, вместимость: 2000 м3 рабочим давлением 1,6 МПа 24 часа (без учета наполнения)</t>
  </si>
  <si>
    <t>отверстие</t>
  </si>
  <si>
    <t>Визуальный и измерительный контроль сварных соединений оборудования, конструкций и облицовок с двух сторон: днище</t>
  </si>
  <si>
    <t>Визуальный и измерительный контроль сварных соединений оборудования, конструкций и облицовок с двух сторон: окрайка</t>
  </si>
  <si>
    <t>Визуальный и измерительный контроль сварных соединений оборудования, конструкций и облицовок с двух сторон: стенка</t>
  </si>
  <si>
    <t>Очистка кварцевым песком</t>
  </si>
  <si>
    <t>песок кварцевый (купершлак фракции 0,5-2,5 мм)</t>
  </si>
  <si>
    <t>Обеспыливание и обезжиривание поверхностей резервуара</t>
  </si>
  <si>
    <t>растворитель Р4</t>
  </si>
  <si>
    <t>Нанесение на внутреннюю поверхность резервуара антикоррозионного покрытия усиленного типа в 3 слоя</t>
  </si>
  <si>
    <t>растворитель "Thinner 21-06"</t>
  </si>
  <si>
    <t>полимерное эпоксидное покрытие "Аmercoat 236"</t>
  </si>
  <si>
    <t>л</t>
  </si>
  <si>
    <t>Антикоррозийная защита наружной поверхностей резервуара</t>
  </si>
  <si>
    <t>Нанесение на наружную поверхность резервуара антикоррозионного покрытия усиленного типа в 3 слоя</t>
  </si>
  <si>
    <t>грунт антикоррозийный "SigmaFast 278"</t>
  </si>
  <si>
    <t>краска полиуретановая "SigmaDur 520"</t>
  </si>
  <si>
    <t>растворитель "Thinner 91-92"</t>
  </si>
  <si>
    <t>Обезжиривание поверхностей резервуара</t>
  </si>
  <si>
    <t>Декоративная отделка поверхностей набивка фриза по трафарету</t>
  </si>
  <si>
    <t>трафарет "Нефтяная компания КАНБАЙКАЛ" (0,7х3,5 м)</t>
  </si>
  <si>
    <t>трафарет "Нефтяная компания Нефтиса" (0,7х3,0 м)</t>
  </si>
  <si>
    <t>трафарет "РВС-2000 м3" (0,4х6,0 м)</t>
  </si>
  <si>
    <t>трафарет "№1" (0,6х1,0 м)</t>
  </si>
  <si>
    <t>трафарет "ОГНЕОПАСНО" (0,6х7,9 м)</t>
  </si>
  <si>
    <t xml:space="preserve">Устройство и разборка лесов для производства ремонтных работ </t>
  </si>
  <si>
    <t>труба 219х6-К52-13ХФА</t>
  </si>
  <si>
    <t>труба 114х6-К52-13ХФА</t>
  </si>
  <si>
    <t>6/1,152</t>
  </si>
  <si>
    <t>1/0,159</t>
  </si>
  <si>
    <t>Перфорация трубы в т.ч.:</t>
  </si>
  <si>
    <t>трубы 219х6-К52-13ХФА</t>
  </si>
  <si>
    <t>Изготовление и монтаж подвижных опор, в т.ч.:</t>
  </si>
  <si>
    <t>Антикоррозийное покрытие надземных поверхностей, в т.ч.:</t>
  </si>
  <si>
    <t>7/0,022</t>
  </si>
  <si>
    <t>круг 20 ГОСТ 2590-2006</t>
  </si>
  <si>
    <t>гайка М20 ГОСТ 5915-70</t>
  </si>
  <si>
    <t>1/0,003</t>
  </si>
  <si>
    <t>Сроки выполнения работ: 60 календарных дней (Начало работ - 01.07.2024г.)</t>
  </si>
  <si>
    <t>Сметы должны быть составлены на основании актуальной редакции сборников базовых цен Федеральных единичных расценок, в программе Гранд-смета, с использованием  индексов  ООО "Стройинформресурс" первого месяца каждого квартала (1 кв. - январь; 2 кв. - апрель;  3 кв. - июль;  4 кв. - октябрь).</t>
  </si>
  <si>
    <t>Необходимо составить справку о наличии техники с указанием технических характеристик (мощность бульдозера, объем ковша экскаватора, грузоподъемность и т.д.), а также с указанием принадлежности техники (собственная или арендованная с приложением договора аренды)</t>
  </si>
  <si>
    <t>Расстояние от г.Нефтеюганска до объекта ориентировочно 139км (123км - 1класс, 16км - 2класс)</t>
  </si>
  <si>
    <t>шайба А20.01.08 кп 016 ГОСТ 22042-76</t>
  </si>
  <si>
    <t>Нанесение логотипов на поверхность РВС</t>
  </si>
  <si>
    <t>эмаль ПФ-115 (2 слоя)</t>
  </si>
  <si>
    <t>Антикоррозийная защита поверхностей металлических конструкций</t>
  </si>
  <si>
    <t xml:space="preserve">Очистка, обеспыливание, обезжиривание металлических поверхностей перед огрунтовкой и покраской </t>
  </si>
  <si>
    <t>Окраска надземных металлических конструкций эмалью ПФ-115 в 2 слоя по двум слоям грунтовки ГФ-017</t>
  </si>
  <si>
    <t>грунтовка ГФ-017</t>
  </si>
  <si>
    <t>эмаль ПФ-115</t>
  </si>
  <si>
    <t>Демонтаж и замена люка светового ЛС 500</t>
  </si>
  <si>
    <t>"Техническое перевооружение ДНС Унтыгейского месторождения нефти. РВС-2000 №1"</t>
  </si>
  <si>
    <t>Приложение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</si>
</sst>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_(* #,##0.00_);_(* \(#,##0.00\);_(* &quot;-&quot;??_);_(@_)"/>
    <numFmt numFmtId="166" formatCode="0.000"/>
    <numFmt numFmtId="167" formatCode="0.0"/>
  </numFmts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i/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FFFF00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b/>
      <sz val="13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8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3" fillId="0" borderId="0"/>
    <xf numFmtId="0" fontId="4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8" borderId="2" applyNumberFormat="0" applyAlignment="0" applyProtection="0"/>
    <xf numFmtId="0" fontId="9" fillId="8" borderId="2" applyNumberFormat="0" applyAlignment="0" applyProtection="0"/>
    <xf numFmtId="0" fontId="10" fillId="21" borderId="3" applyNumberFormat="0" applyAlignment="0" applyProtection="0"/>
    <xf numFmtId="0" fontId="10" fillId="21" borderId="3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6" fillId="22" borderId="8" applyNumberFormat="0" applyAlignment="0" applyProtection="0"/>
    <xf numFmtId="0" fontId="16" fillId="22" borderId="8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4" fillId="0" borderId="0"/>
    <xf numFmtId="0" fontId="4" fillId="0" borderId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7" fillId="24" borderId="9" applyNumberFormat="0" applyFont="0" applyAlignment="0" applyProtection="0"/>
    <xf numFmtId="0" fontId="4" fillId="24" borderId="9" applyNumberFormat="0" applyFont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3" fillId="0" borderId="0"/>
    <xf numFmtId="0" fontId="2" fillId="0" borderId="0"/>
    <xf numFmtId="0" fontId="5" fillId="0" borderId="0">
      <alignment horizontal="left" vertical="top"/>
    </xf>
    <xf numFmtId="0" fontId="3" fillId="0" borderId="0"/>
    <xf numFmtId="0" fontId="2" fillId="0" borderId="0"/>
    <xf numFmtId="164" fontId="2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wrapText="1"/>
    </xf>
    <xf numFmtId="0" fontId="4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vertical="center"/>
    </xf>
    <xf numFmtId="0" fontId="28" fillId="0" borderId="0" xfId="0" applyFont="1" applyFill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167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24" fillId="25" borderId="1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4" fillId="26" borderId="1" xfId="0" applyFont="1" applyFill="1" applyBorder="1" applyAlignment="1">
      <alignment horizontal="center" vertical="center" wrapText="1"/>
    </xf>
    <xf numFmtId="166" fontId="4" fillId="26" borderId="1" xfId="0" applyNumberFormat="1" applyFont="1" applyFill="1" applyBorder="1" applyAlignment="1">
      <alignment horizontal="center" vertical="center" wrapText="1"/>
    </xf>
    <xf numFmtId="0" fontId="1" fillId="26" borderId="0" xfId="0" applyFont="1" applyFill="1" applyAlignment="1">
      <alignment wrapText="1"/>
    </xf>
    <xf numFmtId="167" fontId="4" fillId="26" borderId="1" xfId="0" applyNumberFormat="1" applyFont="1" applyFill="1" applyBorder="1" applyAlignment="1">
      <alignment horizontal="center" vertical="center" wrapText="1"/>
    </xf>
    <xf numFmtId="1" fontId="4" fillId="26" borderId="1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26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wrapText="1"/>
    </xf>
    <xf numFmtId="2" fontId="24" fillId="2" borderId="1" xfId="0" applyNumberFormat="1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7" fillId="25" borderId="1" xfId="0" applyFont="1" applyFill="1" applyBorder="1" applyAlignment="1">
      <alignment horizontal="center" vertical="center" wrapText="1"/>
    </xf>
    <xf numFmtId="1" fontId="1" fillId="2" borderId="0" xfId="0" applyNumberFormat="1" applyFont="1" applyFill="1" applyAlignment="1">
      <alignment wrapText="1"/>
    </xf>
    <xf numFmtId="0" fontId="31" fillId="2" borderId="0" xfId="0" applyFont="1" applyFill="1" applyAlignment="1">
      <alignment wrapText="1"/>
    </xf>
    <xf numFmtId="1" fontId="31" fillId="2" borderId="0" xfId="0" applyNumberFormat="1" applyFont="1" applyFill="1" applyAlignment="1">
      <alignment wrapText="1"/>
    </xf>
    <xf numFmtId="0" fontId="32" fillId="2" borderId="0" xfId="0" applyFont="1" applyFill="1" applyAlignment="1">
      <alignment wrapText="1"/>
    </xf>
    <xf numFmtId="1" fontId="32" fillId="2" borderId="0" xfId="0" applyNumberFormat="1" applyFont="1" applyFill="1" applyAlignment="1">
      <alignment wrapText="1"/>
    </xf>
    <xf numFmtId="0" fontId="30" fillId="2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wrapText="1"/>
    </xf>
    <xf numFmtId="0" fontId="33" fillId="2" borderId="0" xfId="0" applyFont="1" applyFill="1" applyBorder="1" applyAlignment="1">
      <alignment wrapText="1"/>
    </xf>
    <xf numFmtId="0" fontId="4" fillId="26" borderId="1" xfId="0" applyNumberFormat="1" applyFont="1" applyFill="1" applyBorder="1" applyAlignment="1">
      <alignment horizontal="left" vertical="center" wrapText="1"/>
    </xf>
    <xf numFmtId="0" fontId="4" fillId="26" borderId="11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29" fillId="25" borderId="15" xfId="0" applyFont="1" applyFill="1" applyBorder="1" applyAlignment="1">
      <alignment horizontal="center" vertical="center" wrapText="1"/>
    </xf>
    <xf numFmtId="0" fontId="29" fillId="25" borderId="16" xfId="0" applyFont="1" applyFill="1" applyBorder="1" applyAlignment="1">
      <alignment horizontal="center" vertical="center" wrapText="1"/>
    </xf>
    <xf numFmtId="0" fontId="29" fillId="25" borderId="17" xfId="0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left" vertical="top" wrapText="1"/>
    </xf>
    <xf numFmtId="0" fontId="30" fillId="2" borderId="13" xfId="0" applyFont="1" applyFill="1" applyBorder="1" applyAlignment="1">
      <alignment horizontal="left" vertical="top" wrapText="1"/>
    </xf>
    <xf numFmtId="0" fontId="28" fillId="0" borderId="0" xfId="0" applyFont="1" applyFill="1" applyAlignment="1">
      <alignment horizontal="left" vertical="center" wrapText="1"/>
    </xf>
    <xf numFmtId="0" fontId="28" fillId="0" borderId="0" xfId="0" applyFont="1" applyAlignment="1">
      <alignment horizontal="left" wrapText="1"/>
    </xf>
    <xf numFmtId="0" fontId="30" fillId="2" borderId="1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left" vertical="center" wrapText="1"/>
    </xf>
    <xf numFmtId="0" fontId="34" fillId="0" borderId="0" xfId="0" applyFont="1" applyAlignment="1">
      <alignment horizontal="right" vertical="center" wrapText="1"/>
    </xf>
  </cellXfs>
  <cellStyles count="98">
    <cellStyle name="20% - Акцент1 2" xfId="6" xr:uid="{00000000-0005-0000-0000-000000000000}"/>
    <cellStyle name="20% - Акцент1 3" xfId="5" xr:uid="{00000000-0005-0000-0000-000001000000}"/>
    <cellStyle name="20% - Акцент2 2" xfId="8" xr:uid="{00000000-0005-0000-0000-000002000000}"/>
    <cellStyle name="20% - Акцент2 3" xfId="7" xr:uid="{00000000-0005-0000-0000-000003000000}"/>
    <cellStyle name="20% - Акцент3 2" xfId="10" xr:uid="{00000000-0005-0000-0000-000004000000}"/>
    <cellStyle name="20% - Акцент3 3" xfId="9" xr:uid="{00000000-0005-0000-0000-000005000000}"/>
    <cellStyle name="20% - Акцент4 2" xfId="12" xr:uid="{00000000-0005-0000-0000-000006000000}"/>
    <cellStyle name="20% - Акцент4 3" xfId="11" xr:uid="{00000000-0005-0000-0000-000007000000}"/>
    <cellStyle name="20% - Акцент5 2" xfId="14" xr:uid="{00000000-0005-0000-0000-000008000000}"/>
    <cellStyle name="20% - Акцент5 3" xfId="13" xr:uid="{00000000-0005-0000-0000-000009000000}"/>
    <cellStyle name="20% - Акцент6 2" xfId="16" xr:uid="{00000000-0005-0000-0000-00000A000000}"/>
    <cellStyle name="20% - Акцент6 3" xfId="15" xr:uid="{00000000-0005-0000-0000-00000B000000}"/>
    <cellStyle name="40% - Акцент1 2" xfId="18" xr:uid="{00000000-0005-0000-0000-00000C000000}"/>
    <cellStyle name="40% - Акцент1 3" xfId="17" xr:uid="{00000000-0005-0000-0000-00000D000000}"/>
    <cellStyle name="40% - Акцент2 2" xfId="20" xr:uid="{00000000-0005-0000-0000-00000E000000}"/>
    <cellStyle name="40% - Акцент2 3" xfId="19" xr:uid="{00000000-0005-0000-0000-00000F000000}"/>
    <cellStyle name="40% - Акцент3 2" xfId="22" xr:uid="{00000000-0005-0000-0000-000010000000}"/>
    <cellStyle name="40% - Акцент3 3" xfId="21" xr:uid="{00000000-0005-0000-0000-000011000000}"/>
    <cellStyle name="40% - Акцент4 2" xfId="24" xr:uid="{00000000-0005-0000-0000-000012000000}"/>
    <cellStyle name="40% - Акцент4 3" xfId="23" xr:uid="{00000000-0005-0000-0000-000013000000}"/>
    <cellStyle name="40% - Акцент5 2" xfId="26" xr:uid="{00000000-0005-0000-0000-000014000000}"/>
    <cellStyle name="40% - Акцент5 3" xfId="25" xr:uid="{00000000-0005-0000-0000-000015000000}"/>
    <cellStyle name="40% - Акцент6 2" xfId="28" xr:uid="{00000000-0005-0000-0000-000016000000}"/>
    <cellStyle name="40% - Акцент6 3" xfId="27" xr:uid="{00000000-0005-0000-0000-000017000000}"/>
    <cellStyle name="60% - Акцент1 2" xfId="30" xr:uid="{00000000-0005-0000-0000-000018000000}"/>
    <cellStyle name="60% - Акцент1 3" xfId="29" xr:uid="{00000000-0005-0000-0000-000019000000}"/>
    <cellStyle name="60% - Акцент2 2" xfId="32" xr:uid="{00000000-0005-0000-0000-00001A000000}"/>
    <cellStyle name="60% - Акцент2 3" xfId="31" xr:uid="{00000000-0005-0000-0000-00001B000000}"/>
    <cellStyle name="60% - Акцент3 2" xfId="34" xr:uid="{00000000-0005-0000-0000-00001C000000}"/>
    <cellStyle name="60% - Акцент3 3" xfId="33" xr:uid="{00000000-0005-0000-0000-00001D000000}"/>
    <cellStyle name="60% - Акцент4 2" xfId="36" xr:uid="{00000000-0005-0000-0000-00001E000000}"/>
    <cellStyle name="60% - Акцент4 3" xfId="35" xr:uid="{00000000-0005-0000-0000-00001F000000}"/>
    <cellStyle name="60% - Акцент5 2" xfId="38" xr:uid="{00000000-0005-0000-0000-000020000000}"/>
    <cellStyle name="60% - Акцент5 3" xfId="37" xr:uid="{00000000-0005-0000-0000-000021000000}"/>
    <cellStyle name="60% - Акцент6 2" xfId="40" xr:uid="{00000000-0005-0000-0000-000022000000}"/>
    <cellStyle name="60% - Акцент6 3" xfId="39" xr:uid="{00000000-0005-0000-0000-000023000000}"/>
    <cellStyle name="Акцент1 2" xfId="42" xr:uid="{00000000-0005-0000-0000-000024000000}"/>
    <cellStyle name="Акцент1 3" xfId="41" xr:uid="{00000000-0005-0000-0000-000025000000}"/>
    <cellStyle name="Акцент2 2" xfId="44" xr:uid="{00000000-0005-0000-0000-000026000000}"/>
    <cellStyle name="Акцент2 3" xfId="43" xr:uid="{00000000-0005-0000-0000-000027000000}"/>
    <cellStyle name="Акцент3 2" xfId="46" xr:uid="{00000000-0005-0000-0000-000028000000}"/>
    <cellStyle name="Акцент3 3" xfId="45" xr:uid="{00000000-0005-0000-0000-000029000000}"/>
    <cellStyle name="Акцент4 2" xfId="48" xr:uid="{00000000-0005-0000-0000-00002A000000}"/>
    <cellStyle name="Акцент4 3" xfId="47" xr:uid="{00000000-0005-0000-0000-00002B000000}"/>
    <cellStyle name="Акцент5 2" xfId="50" xr:uid="{00000000-0005-0000-0000-00002C000000}"/>
    <cellStyle name="Акцент5 3" xfId="49" xr:uid="{00000000-0005-0000-0000-00002D000000}"/>
    <cellStyle name="Акцент6 2" xfId="52" xr:uid="{00000000-0005-0000-0000-00002E000000}"/>
    <cellStyle name="Акцент6 3" xfId="51" xr:uid="{00000000-0005-0000-0000-00002F000000}"/>
    <cellStyle name="Ввод  2" xfId="54" xr:uid="{00000000-0005-0000-0000-000030000000}"/>
    <cellStyle name="Ввод  3" xfId="53" xr:uid="{00000000-0005-0000-0000-000031000000}"/>
    <cellStyle name="Вывод 2" xfId="56" xr:uid="{00000000-0005-0000-0000-000032000000}"/>
    <cellStyle name="Вывод 3" xfId="55" xr:uid="{00000000-0005-0000-0000-000033000000}"/>
    <cellStyle name="Вычисление 2" xfId="58" xr:uid="{00000000-0005-0000-0000-000034000000}"/>
    <cellStyle name="Вычисление 3" xfId="57" xr:uid="{00000000-0005-0000-0000-000035000000}"/>
    <cellStyle name="Заголовок 1 2" xfId="60" xr:uid="{00000000-0005-0000-0000-000036000000}"/>
    <cellStyle name="Заголовок 1 3" xfId="59" xr:uid="{00000000-0005-0000-0000-000037000000}"/>
    <cellStyle name="Заголовок 2 2" xfId="62" xr:uid="{00000000-0005-0000-0000-000038000000}"/>
    <cellStyle name="Заголовок 2 3" xfId="61" xr:uid="{00000000-0005-0000-0000-000039000000}"/>
    <cellStyle name="Заголовок 3 2" xfId="64" xr:uid="{00000000-0005-0000-0000-00003A000000}"/>
    <cellStyle name="Заголовок 3 3" xfId="63" xr:uid="{00000000-0005-0000-0000-00003B000000}"/>
    <cellStyle name="Заголовок 4 2" xfId="66" xr:uid="{00000000-0005-0000-0000-00003C000000}"/>
    <cellStyle name="Заголовок 4 3" xfId="65" xr:uid="{00000000-0005-0000-0000-00003D000000}"/>
    <cellStyle name="Итог 2" xfId="68" xr:uid="{00000000-0005-0000-0000-00003E000000}"/>
    <cellStyle name="Итог 3" xfId="67" xr:uid="{00000000-0005-0000-0000-00003F000000}"/>
    <cellStyle name="Контрольная ячейка 2" xfId="70" xr:uid="{00000000-0005-0000-0000-000040000000}"/>
    <cellStyle name="Контрольная ячейка 3" xfId="69" xr:uid="{00000000-0005-0000-0000-000041000000}"/>
    <cellStyle name="Название 2" xfId="72" xr:uid="{00000000-0005-0000-0000-000042000000}"/>
    <cellStyle name="Название 3" xfId="71" xr:uid="{00000000-0005-0000-0000-000043000000}"/>
    <cellStyle name="Нейтральный 2" xfId="74" xr:uid="{00000000-0005-0000-0000-000044000000}"/>
    <cellStyle name="Нейтральный 3" xfId="73" xr:uid="{00000000-0005-0000-0000-000045000000}"/>
    <cellStyle name="Обычный" xfId="0" builtinId="0"/>
    <cellStyle name="Обычный 13" xfId="3" xr:uid="{00000000-0005-0000-0000-000047000000}"/>
    <cellStyle name="Обычный 2" xfId="1" xr:uid="{00000000-0005-0000-0000-000048000000}"/>
    <cellStyle name="Обычный 2 2" xfId="96" xr:uid="{00000000-0005-0000-0000-000049000000}"/>
    <cellStyle name="Обычный 2 3" xfId="75" xr:uid="{00000000-0005-0000-0000-00004A000000}"/>
    <cellStyle name="Обычный 3" xfId="76" xr:uid="{00000000-0005-0000-0000-00004B000000}"/>
    <cellStyle name="Обычный 4" xfId="92" xr:uid="{00000000-0005-0000-0000-00004C000000}"/>
    <cellStyle name="Обычный 5" xfId="95" xr:uid="{00000000-0005-0000-0000-00004D000000}"/>
    <cellStyle name="Обычный 6" xfId="4" xr:uid="{00000000-0005-0000-0000-00004E000000}"/>
    <cellStyle name="Обычный 7" xfId="93" xr:uid="{00000000-0005-0000-0000-00004F000000}"/>
    <cellStyle name="Плохой 2" xfId="78" xr:uid="{00000000-0005-0000-0000-000050000000}"/>
    <cellStyle name="Плохой 3" xfId="77" xr:uid="{00000000-0005-0000-0000-000051000000}"/>
    <cellStyle name="Пояснение 2" xfId="80" xr:uid="{00000000-0005-0000-0000-000052000000}"/>
    <cellStyle name="Пояснение 3" xfId="79" xr:uid="{00000000-0005-0000-0000-000053000000}"/>
    <cellStyle name="Примечание 2" xfId="82" xr:uid="{00000000-0005-0000-0000-000054000000}"/>
    <cellStyle name="Примечание 3" xfId="81" xr:uid="{00000000-0005-0000-0000-000055000000}"/>
    <cellStyle name="Связанная ячейка 2" xfId="84" xr:uid="{00000000-0005-0000-0000-000056000000}"/>
    <cellStyle name="Связанная ячейка 3" xfId="83" xr:uid="{00000000-0005-0000-0000-000057000000}"/>
    <cellStyle name="Стиль 1" xfId="85" xr:uid="{00000000-0005-0000-0000-000058000000}"/>
    <cellStyle name="Текст предупреждения 2" xfId="87" xr:uid="{00000000-0005-0000-0000-000059000000}"/>
    <cellStyle name="Текст предупреждения 3" xfId="86" xr:uid="{00000000-0005-0000-0000-00005A000000}"/>
    <cellStyle name="Финансовый 2" xfId="2" xr:uid="{00000000-0005-0000-0000-00005B000000}"/>
    <cellStyle name="Финансовый 2 2" xfId="97" xr:uid="{00000000-0005-0000-0000-00005C000000}"/>
    <cellStyle name="Финансовый 2 3" xfId="89" xr:uid="{00000000-0005-0000-0000-00005D000000}"/>
    <cellStyle name="Финансовый 3" xfId="88" xr:uid="{00000000-0005-0000-0000-00005E000000}"/>
    <cellStyle name="Хвост" xfId="94" xr:uid="{00000000-0005-0000-0000-00005F000000}"/>
    <cellStyle name="Хороший 2" xfId="91" xr:uid="{00000000-0005-0000-0000-000060000000}"/>
    <cellStyle name="Хороший 3" xfId="90" xr:uid="{00000000-0005-0000-0000-00006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udnevIA/Desktop/Users/PetlyakovAV/AppData/Local/Microsoft/Windows/Temporary%20Internet%20Files/Content.Outlook/N96YM85F/&#1055;&#1088;&#1077;&#1076;&#1074;&#1072;&#1088;&#1080;&#1090;&#1077;&#1083;&#1100;&#1085;&#1099;&#1081;%20&#1073;&#1102;&#1076;&#1078;&#1077;&#1090;%20&#1085;&#1072;%202011&#1075;.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X"/>
      <sheetName val="КБК"/>
      <sheetName val="2011"/>
      <sheetName val="Расчёт 2011 бур.16+3ГРП"/>
      <sheetName val="Расчёт 2011 бур.7"/>
      <sheetName val="ПО текучка"/>
      <sheetName val="ПО бурение 1+ГРП 4к"/>
      <sheetName val="ПО бурение 2"/>
      <sheetName val="Водянки"/>
    </sheetNames>
    <sheetDataSet>
      <sheetData sheetId="0"/>
      <sheetData sheetId="1">
        <row r="2">
          <cell r="C2" t="str">
            <v>Зарплата персонала</v>
          </cell>
        </row>
        <row r="3">
          <cell r="C3" t="str">
            <v>Отчисления от ФОТ (ЕСН и пр.)</v>
          </cell>
        </row>
        <row r="4">
          <cell r="C4" t="str">
            <v>Командировочные расходы</v>
          </cell>
        </row>
        <row r="5">
          <cell r="C5" t="str">
            <v>Прочие расходы на персонал</v>
          </cell>
        </row>
        <row r="6">
          <cell r="C6" t="str">
            <v>Анализ нефти</v>
          </cell>
        </row>
        <row r="7">
          <cell r="C7" t="str">
            <v>Подготовка нефти</v>
          </cell>
        </row>
        <row r="8">
          <cell r="C8" t="str">
            <v>Ремонт добывающих скважин</v>
          </cell>
        </row>
        <row r="9">
          <cell r="C9" t="str">
            <v>Ремонт водозаборных скважин</v>
          </cell>
        </row>
        <row r="10">
          <cell r="C10" t="str">
            <v>Ремонт нагнетательных скважин</v>
          </cell>
        </row>
        <row r="11">
          <cell r="C11" t="str">
            <v>Капитальный ремонт скважин</v>
          </cell>
        </row>
        <row r="12">
          <cell r="C12" t="str">
            <v>Обслуживание погружного оборудования</v>
          </cell>
        </row>
        <row r="13">
          <cell r="C13" t="str">
            <v>Обслуживание ПСН</v>
          </cell>
        </row>
        <row r="14">
          <cell r="C14" t="str">
            <v>Обслуживание УПН</v>
          </cell>
        </row>
        <row r="15">
          <cell r="C15" t="str">
            <v>Обслуживание КНС</v>
          </cell>
        </row>
        <row r="16">
          <cell r="C16" t="str">
            <v>Обслуживание кустов скважин</v>
          </cell>
        </row>
        <row r="17">
          <cell r="C17" t="str">
            <v>Содержание и ремонт нефтепровода</v>
          </cell>
        </row>
        <row r="18">
          <cell r="C18" t="str">
            <v>Содержание и ремонт нефтесборных сетей</v>
          </cell>
        </row>
        <row r="19">
          <cell r="C19" t="str">
            <v>Содержание и ремонт наземного скваженного оборудования</v>
          </cell>
        </row>
        <row r="20">
          <cell r="C20" t="str">
            <v>Обслуживание насосов ППД</v>
          </cell>
        </row>
        <row r="21">
          <cell r="C21" t="str">
            <v>Обслуживание водоводов</v>
          </cell>
        </row>
        <row r="22">
          <cell r="C22" t="str">
            <v>Обслуживание и ремонт КУУН</v>
          </cell>
        </row>
        <row r="23">
          <cell r="C23" t="str">
            <v>Обслуживание и ремонт систем теплоснабжения</v>
          </cell>
        </row>
        <row r="24">
          <cell r="C24" t="str">
            <v>Содержание и ремонт площадок и дорог</v>
          </cell>
        </row>
        <row r="25">
          <cell r="C25" t="str">
            <v>Инструменты и инвентарь</v>
          </cell>
        </row>
        <row r="26">
          <cell r="C26" t="str">
            <v>Вахтовые перевозки</v>
          </cell>
        </row>
        <row r="27">
          <cell r="C27" t="str">
            <v>Транспортные расходы</v>
          </cell>
        </row>
        <row r="28">
          <cell r="C28" t="str">
            <v>Содержание складского хозяйства</v>
          </cell>
        </row>
        <row r="29">
          <cell r="C29" t="str">
            <v>Канцтовары</v>
          </cell>
        </row>
        <row r="30">
          <cell r="C30" t="str">
            <v>Медицинские услуги</v>
          </cell>
        </row>
        <row r="31">
          <cell r="C31" t="str">
            <v>Содерж жилых помещений</v>
          </cell>
        </row>
        <row r="32">
          <cell r="C32" t="str">
            <v>Содержание и ремонт бытового оборудования</v>
          </cell>
        </row>
        <row r="33">
          <cell r="C33" t="str">
            <v>Вакцинация персонала</v>
          </cell>
        </row>
        <row r="34">
          <cell r="C34" t="str">
            <v>Лицензирование и аттестация</v>
          </cell>
        </row>
        <row r="35">
          <cell r="C35" t="str">
            <v>Нормативно-техническая документация</v>
          </cell>
        </row>
        <row r="36">
          <cell r="C36" t="str">
            <v>Обеспечение безопасной эксплуатации опасных объектов</v>
          </cell>
        </row>
        <row r="37">
          <cell r="C37" t="str">
            <v>Обучение персонала</v>
          </cell>
        </row>
        <row r="38">
          <cell r="C38" t="str">
            <v>Противопожарная готовность</v>
          </cell>
        </row>
        <row r="39">
          <cell r="C39" t="str">
            <v>Профосмотры</v>
          </cell>
        </row>
        <row r="40">
          <cell r="C40" t="str">
            <v>Содержание медпункта</v>
          </cell>
        </row>
        <row r="41">
          <cell r="C41" t="str">
            <v>Спецпитание</v>
          </cell>
        </row>
        <row r="42">
          <cell r="C42" t="str">
            <v>Средства защиты персонала</v>
          </cell>
        </row>
        <row r="43">
          <cell r="C43" t="str">
            <v>Страхование опасных производственных объектов</v>
          </cell>
        </row>
        <row r="44">
          <cell r="C44" t="str">
            <v>Ликвидация загрязнений ОС</v>
          </cell>
        </row>
        <row r="45">
          <cell r="C45" t="str">
            <v>Проектная и нормативная документация</v>
          </cell>
        </row>
        <row r="46">
          <cell r="C46" t="str">
            <v>Производственный экологический контроль</v>
          </cell>
        </row>
        <row r="47">
          <cell r="C47" t="str">
            <v>Сдача промышленных отходов</v>
          </cell>
        </row>
        <row r="48">
          <cell r="C48" t="str">
            <v>Лизинг автотранспорта и спецтехники</v>
          </cell>
        </row>
        <row r="49">
          <cell r="C49" t="str">
            <v>ТО и ТР технологического транспорта</v>
          </cell>
        </row>
        <row r="50">
          <cell r="C50" t="str">
            <v>Аренда технологического транспорта</v>
          </cell>
        </row>
        <row r="51">
          <cell r="C51" t="str">
            <v>Топливо</v>
          </cell>
        </row>
        <row r="52">
          <cell r="C52" t="str">
            <v>Техосмотры</v>
          </cell>
        </row>
        <row r="53">
          <cell r="C53" t="str">
            <v>Страхование</v>
          </cell>
        </row>
        <row r="54">
          <cell r="C54" t="str">
            <v>Инструменты и инвентарь</v>
          </cell>
        </row>
        <row r="55">
          <cell r="C55" t="str">
            <v>Топливо</v>
          </cell>
        </row>
        <row r="56">
          <cell r="C56" t="str">
            <v>Обслуживание и ремонт ДЭС и ГПЭС</v>
          </cell>
        </row>
        <row r="57">
          <cell r="C57" t="str">
            <v>Содержание электрических сетей</v>
          </cell>
        </row>
        <row r="58">
          <cell r="C58" t="str">
            <v>Покупная электроэнергия</v>
          </cell>
        </row>
        <row r="59">
          <cell r="C59" t="str">
            <v>Инструменты и инвентарь</v>
          </cell>
        </row>
        <row r="60">
          <cell r="C60" t="str">
            <v>ГДИС при ТРС</v>
          </cell>
        </row>
        <row r="61">
          <cell r="C61" t="str">
            <v>ГИС и ГИРС по контролю скважин</v>
          </cell>
        </row>
        <row r="62">
          <cell r="C62" t="str">
            <v>Специальные исследования</v>
          </cell>
        </row>
        <row r="63">
          <cell r="C63" t="str">
            <v>Аренда офисных помещений</v>
          </cell>
        </row>
        <row r="64">
          <cell r="C64" t="str">
            <v>Содержание и найм жилых помещений</v>
          </cell>
        </row>
        <row r="65">
          <cell r="C65" t="str">
            <v>Электроэнергия и коммунальные услуги</v>
          </cell>
        </row>
        <row r="66">
          <cell r="C66" t="str">
            <v>Канцелярские товары</v>
          </cell>
        </row>
        <row r="67">
          <cell r="C67" t="str">
            <v>Почтовые услуги</v>
          </cell>
        </row>
        <row r="68">
          <cell r="C68" t="str">
            <v>Хозяйственные расходы</v>
          </cell>
        </row>
        <row r="69">
          <cell r="C69" t="str">
            <v>Обслуживание компьютерной и телефонной сети</v>
          </cell>
        </row>
        <row r="70">
          <cell r="C70" t="str">
            <v>Обслуживание компьютеров</v>
          </cell>
        </row>
        <row r="71">
          <cell r="C71" t="str">
            <v>Обслуживание принтеров и ксероксов</v>
          </cell>
        </row>
        <row r="72">
          <cell r="C72" t="str">
            <v>Обслуж средств связи</v>
          </cell>
        </row>
        <row r="73">
          <cell r="C73" t="str">
            <v>Содерж ОПС</v>
          </cell>
        </row>
        <row r="74">
          <cell r="C74" t="str">
            <v>Аудит услуги РСБУ, МСФО</v>
          </cell>
        </row>
        <row r="75">
          <cell r="C75" t="str">
            <v>Информационные  услуги</v>
          </cell>
        </row>
        <row r="76">
          <cell r="C76" t="str">
            <v>Междугородная связь</v>
          </cell>
        </row>
        <row r="77">
          <cell r="C77" t="str">
            <v>Радиосвязь</v>
          </cell>
        </row>
        <row r="78">
          <cell r="C78" t="str">
            <v>Сотовая связь</v>
          </cell>
        </row>
        <row r="79">
          <cell r="C79" t="str">
            <v>Спутниковая связь</v>
          </cell>
        </row>
        <row r="80">
          <cell r="C80" t="str">
            <v>Услуги Интернет</v>
          </cell>
        </row>
        <row r="81">
          <cell r="C81" t="str">
            <v>Автостоянка, аренда гаража</v>
          </cell>
        </row>
        <row r="82">
          <cell r="C82" t="str">
            <v>Топливо</v>
          </cell>
        </row>
        <row r="83">
          <cell r="C83" t="str">
            <v>Страхование офисного транспорта</v>
          </cell>
        </row>
        <row r="84">
          <cell r="C84" t="str">
            <v>Техосмотры</v>
          </cell>
        </row>
        <row r="85">
          <cell r="C85" t="str">
            <v>ТО и ТР транспорта</v>
          </cell>
        </row>
        <row r="86">
          <cell r="C86" t="str">
            <v>Услуги автотранспорта</v>
          </cell>
        </row>
        <row r="87">
          <cell r="C87" t="str">
            <v>Информационные услуги СБ</v>
          </cell>
        </row>
        <row r="88">
          <cell r="C88" t="str">
            <v>Обучение персонала СБ</v>
          </cell>
        </row>
        <row r="89">
          <cell r="C89" t="str">
            <v>Услуги по охране объектов</v>
          </cell>
        </row>
        <row r="90">
          <cell r="C90" t="str">
            <v>Спец средства, аксессуары</v>
          </cell>
        </row>
        <row r="91">
          <cell r="C91" t="str">
            <v>Банковские услуги</v>
          </cell>
        </row>
        <row r="92">
          <cell r="C92" t="str">
            <v>Командировочные расходы</v>
          </cell>
        </row>
        <row r="93">
          <cell r="C93" t="str">
            <v>Праздничные мероприятия</v>
          </cell>
        </row>
        <row r="94">
          <cell r="C94" t="str">
            <v>Представительские  расходы</v>
          </cell>
        </row>
        <row r="95">
          <cell r="C95" t="str">
            <v>Расходы на рекламу и ПР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I145"/>
  <sheetViews>
    <sheetView tabSelected="1" view="pageBreakPreview" zoomScaleNormal="85" zoomScaleSheetLayoutView="100" workbookViewId="0">
      <selection activeCell="A6" sqref="A6:E6"/>
    </sheetView>
  </sheetViews>
  <sheetFormatPr defaultColWidth="9.15234375" defaultRowHeight="14.15" outlineLevelRow="1" x14ac:dyDescent="0.35"/>
  <cols>
    <col min="1" max="1" width="6.84375" style="26" customWidth="1"/>
    <col min="2" max="2" width="98.3828125" style="2" customWidth="1"/>
    <col min="3" max="3" width="12.3046875" style="3" customWidth="1"/>
    <col min="4" max="4" width="12.69140625" style="3" customWidth="1"/>
    <col min="5" max="5" width="18.84375" style="3" customWidth="1"/>
    <col min="6" max="6" width="7.69140625" style="1" customWidth="1"/>
    <col min="7" max="16384" width="9.15234375" style="1"/>
  </cols>
  <sheetData>
    <row r="1" spans="1:5" ht="15" customHeight="1" x14ac:dyDescent="0.35">
      <c r="C1" s="74" t="s">
        <v>156</v>
      </c>
      <c r="D1" s="74"/>
      <c r="E1" s="74"/>
    </row>
    <row r="4" spans="1:5" ht="15.75" customHeight="1" x14ac:dyDescent="0.35">
      <c r="B4" s="4"/>
      <c r="C4" s="4"/>
      <c r="D4" s="4"/>
      <c r="E4" s="4"/>
    </row>
    <row r="5" spans="1:5" ht="15.75" customHeight="1" x14ac:dyDescent="0.35">
      <c r="A5" s="60" t="s">
        <v>6</v>
      </c>
      <c r="B5" s="60"/>
      <c r="C5" s="60"/>
      <c r="D5" s="60"/>
      <c r="E5" s="60"/>
    </row>
    <row r="6" spans="1:5" ht="15.75" customHeight="1" x14ac:dyDescent="0.35">
      <c r="A6" s="60" t="s">
        <v>24</v>
      </c>
      <c r="B6" s="60"/>
      <c r="C6" s="60"/>
      <c r="D6" s="60"/>
      <c r="E6" s="60"/>
    </row>
    <row r="7" spans="1:5" ht="15.75" customHeight="1" x14ac:dyDescent="0.35">
      <c r="A7" s="57" t="s">
        <v>155</v>
      </c>
      <c r="B7" s="57"/>
      <c r="C7" s="57"/>
      <c r="D7" s="57"/>
      <c r="E7" s="57"/>
    </row>
    <row r="8" spans="1:5" ht="15.75" customHeight="1" x14ac:dyDescent="0.35">
      <c r="A8" s="57"/>
      <c r="B8" s="57"/>
      <c r="C8" s="57"/>
      <c r="D8" s="57"/>
      <c r="E8" s="57"/>
    </row>
    <row r="9" spans="1:5" ht="15.75" customHeight="1" x14ac:dyDescent="0.35">
      <c r="A9" s="27"/>
      <c r="B9" s="13"/>
      <c r="C9" s="30"/>
      <c r="D9" s="30"/>
      <c r="E9" s="13"/>
    </row>
    <row r="10" spans="1:5" ht="15.75" customHeight="1" x14ac:dyDescent="0.35">
      <c r="A10" s="27"/>
      <c r="B10" s="69" t="s">
        <v>17</v>
      </c>
      <c r="C10" s="69"/>
      <c r="D10" s="69"/>
      <c r="E10" s="14"/>
    </row>
    <row r="11" spans="1:5" ht="31.5" customHeight="1" x14ac:dyDescent="0.35">
      <c r="A11" s="27"/>
      <c r="B11" s="69" t="s">
        <v>28</v>
      </c>
      <c r="C11" s="69"/>
      <c r="D11" s="69"/>
      <c r="E11" s="69"/>
    </row>
    <row r="12" spans="1:5" ht="15.75" customHeight="1" x14ac:dyDescent="0.35">
      <c r="A12" s="27"/>
      <c r="B12" s="56" t="s">
        <v>27</v>
      </c>
      <c r="C12" s="56"/>
      <c r="D12" s="56"/>
      <c r="E12" s="56"/>
    </row>
    <row r="13" spans="1:5" x14ac:dyDescent="0.35">
      <c r="A13" s="28"/>
      <c r="B13" s="6"/>
      <c r="C13" s="5"/>
      <c r="D13" s="5"/>
      <c r="E13" s="5"/>
    </row>
    <row r="14" spans="1:5" ht="11.25" customHeight="1" x14ac:dyDescent="0.35">
      <c r="A14" s="59" t="s">
        <v>0</v>
      </c>
      <c r="B14" s="58" t="s">
        <v>2</v>
      </c>
      <c r="C14" s="58" t="s">
        <v>1</v>
      </c>
      <c r="D14" s="58" t="s">
        <v>13</v>
      </c>
      <c r="E14" s="58" t="s">
        <v>16</v>
      </c>
    </row>
    <row r="15" spans="1:5" ht="19.5" customHeight="1" x14ac:dyDescent="0.35">
      <c r="A15" s="59"/>
      <c r="B15" s="58"/>
      <c r="C15" s="58"/>
      <c r="D15" s="58"/>
      <c r="E15" s="58"/>
    </row>
    <row r="16" spans="1:5" s="17" customFormat="1" ht="19.5" customHeight="1" x14ac:dyDescent="0.35">
      <c r="A16" s="44"/>
      <c r="B16" s="44" t="s">
        <v>100</v>
      </c>
      <c r="C16" s="44"/>
      <c r="D16" s="44"/>
      <c r="E16" s="44"/>
    </row>
    <row r="17" spans="1:5" s="17" customFormat="1" x14ac:dyDescent="0.35">
      <c r="A17" s="41"/>
      <c r="B17" s="41" t="s">
        <v>82</v>
      </c>
      <c r="C17" s="18"/>
      <c r="D17" s="21"/>
      <c r="E17" s="41"/>
    </row>
    <row r="18" spans="1:5" s="17" customFormat="1" x14ac:dyDescent="0.35">
      <c r="A18" s="22">
        <v>1</v>
      </c>
      <c r="B18" s="19" t="s">
        <v>85</v>
      </c>
      <c r="C18" s="18" t="s">
        <v>78</v>
      </c>
      <c r="D18" s="38" t="s">
        <v>80</v>
      </c>
      <c r="E18" s="18"/>
    </row>
    <row r="19" spans="1:5" s="34" customFormat="1" hidden="1" outlineLevel="1" x14ac:dyDescent="0.35">
      <c r="A19" s="32"/>
      <c r="B19" s="39" t="s">
        <v>86</v>
      </c>
      <c r="C19" s="32" t="s">
        <v>12</v>
      </c>
      <c r="D19" s="33">
        <v>4.5220000000000002</v>
      </c>
      <c r="E19" s="33"/>
    </row>
    <row r="20" spans="1:5" s="34" customFormat="1" hidden="1" outlineLevel="1" x14ac:dyDescent="0.35">
      <c r="A20" s="32"/>
      <c r="B20" s="39" t="s">
        <v>87</v>
      </c>
      <c r="C20" s="32" t="s">
        <v>12</v>
      </c>
      <c r="D20" s="33">
        <v>6.36</v>
      </c>
      <c r="E20" s="33"/>
    </row>
    <row r="21" spans="1:5" s="34" customFormat="1" hidden="1" outlineLevel="1" x14ac:dyDescent="0.35">
      <c r="A21" s="32"/>
      <c r="B21" s="39" t="s">
        <v>88</v>
      </c>
      <c r="C21" s="32" t="s">
        <v>12</v>
      </c>
      <c r="D21" s="33">
        <v>2.3E-2</v>
      </c>
      <c r="E21" s="33"/>
    </row>
    <row r="22" spans="1:5" s="17" customFormat="1" collapsed="1" x14ac:dyDescent="0.35">
      <c r="A22" s="22">
        <v>2</v>
      </c>
      <c r="B22" s="19" t="s">
        <v>89</v>
      </c>
      <c r="C22" s="18" t="s">
        <v>78</v>
      </c>
      <c r="D22" s="38" t="s">
        <v>81</v>
      </c>
      <c r="E22" s="18"/>
    </row>
    <row r="23" spans="1:5" s="34" customFormat="1" hidden="1" outlineLevel="1" x14ac:dyDescent="0.35">
      <c r="A23" s="32"/>
      <c r="B23" s="39" t="s">
        <v>86</v>
      </c>
      <c r="C23" s="32" t="s">
        <v>12</v>
      </c>
      <c r="D23" s="33">
        <v>4.484</v>
      </c>
      <c r="E23" s="33"/>
    </row>
    <row r="24" spans="1:5" s="17" customFormat="1" collapsed="1" x14ac:dyDescent="0.35">
      <c r="A24" s="22">
        <v>3</v>
      </c>
      <c r="B24" s="19" t="s">
        <v>90</v>
      </c>
      <c r="C24" s="18" t="s">
        <v>45</v>
      </c>
      <c r="D24" s="38" t="s">
        <v>73</v>
      </c>
      <c r="E24" s="18"/>
    </row>
    <row r="25" spans="1:5" s="34" customFormat="1" hidden="1" outlineLevel="1" x14ac:dyDescent="0.35">
      <c r="A25" s="32"/>
      <c r="B25" s="39" t="s">
        <v>95</v>
      </c>
      <c r="C25" s="32" t="s">
        <v>4</v>
      </c>
      <c r="D25" s="36">
        <v>5</v>
      </c>
      <c r="E25" s="33"/>
    </row>
    <row r="26" spans="1:5" s="17" customFormat="1" collapsed="1" x14ac:dyDescent="0.35">
      <c r="A26" s="22">
        <v>4</v>
      </c>
      <c r="B26" s="19" t="s">
        <v>91</v>
      </c>
      <c r="C26" s="18" t="s">
        <v>45</v>
      </c>
      <c r="D26" s="38" t="s">
        <v>74</v>
      </c>
      <c r="E26" s="18"/>
    </row>
    <row r="27" spans="1:5" s="34" customFormat="1" hidden="1" outlineLevel="1" x14ac:dyDescent="0.35">
      <c r="A27" s="32"/>
      <c r="B27" s="39" t="s">
        <v>96</v>
      </c>
      <c r="C27" s="32" t="s">
        <v>4</v>
      </c>
      <c r="D27" s="36">
        <v>1</v>
      </c>
      <c r="E27" s="33"/>
    </row>
    <row r="28" spans="1:5" s="17" customFormat="1" collapsed="1" x14ac:dyDescent="0.35">
      <c r="A28" s="22">
        <v>5</v>
      </c>
      <c r="B28" s="19" t="s">
        <v>92</v>
      </c>
      <c r="C28" s="18" t="s">
        <v>45</v>
      </c>
      <c r="D28" s="38" t="s">
        <v>75</v>
      </c>
      <c r="E28" s="18"/>
    </row>
    <row r="29" spans="1:5" s="34" customFormat="1" hidden="1" outlineLevel="1" x14ac:dyDescent="0.35">
      <c r="A29" s="32"/>
      <c r="B29" s="39" t="s">
        <v>97</v>
      </c>
      <c r="C29" s="32" t="s">
        <v>4</v>
      </c>
      <c r="D29" s="36">
        <v>2</v>
      </c>
      <c r="E29" s="33"/>
    </row>
    <row r="30" spans="1:5" s="17" customFormat="1" collapsed="1" x14ac:dyDescent="0.35">
      <c r="A30" s="22">
        <v>6</v>
      </c>
      <c r="B30" s="19" t="s">
        <v>93</v>
      </c>
      <c r="C30" s="18" t="s">
        <v>45</v>
      </c>
      <c r="D30" s="38" t="s">
        <v>72</v>
      </c>
      <c r="E30" s="18"/>
    </row>
    <row r="31" spans="1:5" s="34" customFormat="1" hidden="1" outlineLevel="1" x14ac:dyDescent="0.35">
      <c r="A31" s="32"/>
      <c r="B31" s="39" t="s">
        <v>94</v>
      </c>
      <c r="C31" s="32" t="s">
        <v>4</v>
      </c>
      <c r="D31" s="36">
        <v>1</v>
      </c>
      <c r="E31" s="33"/>
    </row>
    <row r="32" spans="1:5" s="17" customFormat="1" collapsed="1" x14ac:dyDescent="0.35">
      <c r="A32" s="22">
        <v>7</v>
      </c>
      <c r="B32" s="19" t="s">
        <v>93</v>
      </c>
      <c r="C32" s="18" t="s">
        <v>45</v>
      </c>
      <c r="D32" s="38" t="s">
        <v>76</v>
      </c>
      <c r="E32" s="18"/>
    </row>
    <row r="33" spans="1:13" s="34" customFormat="1" hidden="1" outlineLevel="1" x14ac:dyDescent="0.35">
      <c r="A33" s="32"/>
      <c r="B33" s="39" t="s">
        <v>98</v>
      </c>
      <c r="C33" s="32" t="s">
        <v>4</v>
      </c>
      <c r="D33" s="36">
        <v>1</v>
      </c>
      <c r="E33" s="33"/>
    </row>
    <row r="34" spans="1:13" s="17" customFormat="1" collapsed="1" x14ac:dyDescent="0.35">
      <c r="A34" s="22">
        <v>8</v>
      </c>
      <c r="B34" s="19" t="s">
        <v>154</v>
      </c>
      <c r="C34" s="18" t="s">
        <v>45</v>
      </c>
      <c r="D34" s="38" t="s">
        <v>77</v>
      </c>
      <c r="E34" s="18"/>
    </row>
    <row r="35" spans="1:13" s="34" customFormat="1" hidden="1" outlineLevel="1" x14ac:dyDescent="0.35">
      <c r="A35" s="32"/>
      <c r="B35" s="39" t="s">
        <v>99</v>
      </c>
      <c r="C35" s="32" t="s">
        <v>4</v>
      </c>
      <c r="D35" s="36">
        <v>1</v>
      </c>
      <c r="E35" s="33"/>
    </row>
    <row r="36" spans="1:13" s="31" customFormat="1" ht="24.9" collapsed="1" x14ac:dyDescent="0.35">
      <c r="A36" s="22">
        <v>9</v>
      </c>
      <c r="B36" s="19" t="s">
        <v>106</v>
      </c>
      <c r="C36" s="23" t="s">
        <v>84</v>
      </c>
      <c r="D36" s="21">
        <f>69+51</f>
        <v>120</v>
      </c>
      <c r="E36" s="41"/>
      <c r="F36" s="45">
        <f>H36+M36</f>
        <v>277.858</v>
      </c>
      <c r="G36" s="46" t="s">
        <v>101</v>
      </c>
      <c r="H36" s="47">
        <f>I36+J36+K36</f>
        <v>170.09800000000001</v>
      </c>
      <c r="I36" s="47">
        <f>(5144+762*2+1940*4+730*2+1500*5+1500*2+3015*2+5990+1500*2+2555+5990+3875+1440*2+5990+3435+2995)/1000</f>
        <v>69.128</v>
      </c>
      <c r="J36" s="47">
        <f>(5144+1740*4+561*4+1500*5+1500*2+2600*2+5990+1500*2+2555+5990+3875)/1000</f>
        <v>51.457999999999998</v>
      </c>
      <c r="K36" s="47">
        <f>(5089*8+1100*8)/1000</f>
        <v>49.512</v>
      </c>
      <c r="L36" s="48" t="s">
        <v>102</v>
      </c>
      <c r="M36" s="49">
        <f>(1490*8+47920*2)/1000</f>
        <v>107.76</v>
      </c>
    </row>
    <row r="37" spans="1:13" s="31" customFormat="1" ht="24.9" x14ac:dyDescent="0.35">
      <c r="A37" s="22">
        <f t="shared" ref="A37:A40" si="0">A36+1</f>
        <v>10</v>
      </c>
      <c r="B37" s="19" t="s">
        <v>107</v>
      </c>
      <c r="C37" s="23" t="s">
        <v>84</v>
      </c>
      <c r="D37" s="21">
        <v>50</v>
      </c>
      <c r="E37" s="41"/>
      <c r="F37" s="45"/>
      <c r="G37" s="46"/>
      <c r="H37" s="47"/>
      <c r="I37" s="47"/>
      <c r="J37" s="47"/>
      <c r="K37" s="47"/>
      <c r="L37" s="48"/>
      <c r="M37" s="49"/>
    </row>
    <row r="38" spans="1:13" s="31" customFormat="1" ht="24.9" x14ac:dyDescent="0.35">
      <c r="A38" s="22">
        <f t="shared" si="0"/>
        <v>11</v>
      </c>
      <c r="B38" s="19" t="s">
        <v>108</v>
      </c>
      <c r="C38" s="23" t="s">
        <v>84</v>
      </c>
      <c r="D38" s="21">
        <v>108</v>
      </c>
      <c r="E38" s="41"/>
      <c r="F38" s="45"/>
      <c r="G38" s="46"/>
      <c r="H38" s="47"/>
      <c r="I38" s="47"/>
      <c r="J38" s="47"/>
      <c r="K38" s="47"/>
      <c r="L38" s="48"/>
      <c r="M38" s="49"/>
    </row>
    <row r="39" spans="1:13" s="31" customFormat="1" x14ac:dyDescent="0.35">
      <c r="A39" s="22">
        <f t="shared" si="0"/>
        <v>12</v>
      </c>
      <c r="B39" s="19" t="s">
        <v>83</v>
      </c>
      <c r="C39" s="23" t="s">
        <v>84</v>
      </c>
      <c r="D39" s="21">
        <f>D36+D37+D38</f>
        <v>278</v>
      </c>
      <c r="E39" s="41"/>
      <c r="F39" s="45"/>
      <c r="G39" s="46"/>
      <c r="H39" s="47"/>
      <c r="I39" s="47"/>
      <c r="J39" s="47"/>
      <c r="K39" s="47"/>
      <c r="L39" s="48"/>
      <c r="M39" s="49"/>
    </row>
    <row r="40" spans="1:13" s="31" customFormat="1" ht="27.75" customHeight="1" x14ac:dyDescent="0.35">
      <c r="A40" s="22">
        <f t="shared" si="0"/>
        <v>13</v>
      </c>
      <c r="B40" s="40" t="s">
        <v>104</v>
      </c>
      <c r="C40" s="18" t="s">
        <v>4</v>
      </c>
      <c r="D40" s="21">
        <v>1</v>
      </c>
      <c r="E40" s="41"/>
    </row>
    <row r="41" spans="1:13" s="31" customFormat="1" ht="15" customHeight="1" x14ac:dyDescent="0.35">
      <c r="A41" s="41"/>
      <c r="B41" s="41" t="s">
        <v>103</v>
      </c>
      <c r="C41" s="18"/>
      <c r="D41" s="21"/>
      <c r="E41" s="41"/>
    </row>
    <row r="42" spans="1:13" s="31" customFormat="1" ht="15" customHeight="1" x14ac:dyDescent="0.35">
      <c r="A42" s="22">
        <v>14</v>
      </c>
      <c r="B42" s="19" t="s">
        <v>23</v>
      </c>
      <c r="C42" s="23" t="s">
        <v>5</v>
      </c>
      <c r="D42" s="21">
        <f>D43</f>
        <v>944.02530000000002</v>
      </c>
      <c r="E42" s="41"/>
    </row>
    <row r="43" spans="1:13" s="31" customFormat="1" ht="15" customHeight="1" x14ac:dyDescent="0.35">
      <c r="A43" s="22">
        <f t="shared" ref="A43" si="1">A42+1</f>
        <v>15</v>
      </c>
      <c r="B43" s="40" t="s">
        <v>109</v>
      </c>
      <c r="C43" s="18" t="s">
        <v>5</v>
      </c>
      <c r="D43" s="21">
        <f>(15.3*3.14*12+(15.3*15.3*3.14/4)*2)</f>
        <v>944.02530000000002</v>
      </c>
      <c r="E43" s="41"/>
    </row>
    <row r="44" spans="1:13" s="34" customFormat="1" hidden="1" outlineLevel="1" x14ac:dyDescent="0.35">
      <c r="A44" s="32"/>
      <c r="B44" s="39" t="s">
        <v>110</v>
      </c>
      <c r="C44" s="32" t="s">
        <v>12</v>
      </c>
      <c r="D44" s="35">
        <f>944*0.023</f>
        <v>21.712</v>
      </c>
      <c r="E44" s="33"/>
    </row>
    <row r="45" spans="1:13" s="31" customFormat="1" ht="15" customHeight="1" collapsed="1" x14ac:dyDescent="0.35">
      <c r="A45" s="22">
        <v>16</v>
      </c>
      <c r="B45" s="40" t="s">
        <v>111</v>
      </c>
      <c r="C45" s="18" t="s">
        <v>5</v>
      </c>
      <c r="D45" s="21">
        <f>D43</f>
        <v>944.02530000000002</v>
      </c>
      <c r="E45" s="41"/>
    </row>
    <row r="46" spans="1:13" s="34" customFormat="1" hidden="1" outlineLevel="1" x14ac:dyDescent="0.35">
      <c r="A46" s="32"/>
      <c r="B46" s="39" t="s">
        <v>112</v>
      </c>
      <c r="C46" s="32" t="s">
        <v>15</v>
      </c>
      <c r="D46" s="35">
        <f>944*0.33</f>
        <v>311.52000000000004</v>
      </c>
      <c r="E46" s="33"/>
    </row>
    <row r="47" spans="1:13" s="31" customFormat="1" ht="15" customHeight="1" collapsed="1" x14ac:dyDescent="0.35">
      <c r="A47" s="22">
        <v>17</v>
      </c>
      <c r="B47" s="40" t="s">
        <v>113</v>
      </c>
      <c r="C47" s="18" t="s">
        <v>5</v>
      </c>
      <c r="D47" s="21">
        <f>D43</f>
        <v>944.02530000000002</v>
      </c>
      <c r="E47" s="41"/>
    </row>
    <row r="48" spans="1:13" s="34" customFormat="1" hidden="1" outlineLevel="1" x14ac:dyDescent="0.35">
      <c r="A48" s="32"/>
      <c r="B48" s="39" t="s">
        <v>115</v>
      </c>
      <c r="C48" s="32" t="s">
        <v>116</v>
      </c>
      <c r="D48" s="35">
        <f>944*0.546</f>
        <v>515.42400000000009</v>
      </c>
      <c r="E48" s="33"/>
    </row>
    <row r="49" spans="1:5" s="34" customFormat="1" hidden="1" outlineLevel="1" x14ac:dyDescent="0.35">
      <c r="A49" s="32"/>
      <c r="B49" s="39" t="s">
        <v>114</v>
      </c>
      <c r="C49" s="32" t="s">
        <v>116</v>
      </c>
      <c r="D49" s="35">
        <f>515*0.1</f>
        <v>51.5</v>
      </c>
      <c r="E49" s="33"/>
    </row>
    <row r="50" spans="1:5" s="31" customFormat="1" ht="15" customHeight="1" collapsed="1" x14ac:dyDescent="0.35">
      <c r="A50" s="22"/>
      <c r="B50" s="41" t="s">
        <v>117</v>
      </c>
      <c r="C50" s="18"/>
      <c r="D50" s="21"/>
      <c r="E50" s="41"/>
    </row>
    <row r="51" spans="1:5" s="31" customFormat="1" ht="15" customHeight="1" x14ac:dyDescent="0.35">
      <c r="A51" s="22">
        <v>18</v>
      </c>
      <c r="B51" s="19" t="s">
        <v>129</v>
      </c>
      <c r="C51" s="23" t="s">
        <v>5</v>
      </c>
      <c r="D51" s="21">
        <f>D52</f>
        <v>760.26465000000007</v>
      </c>
      <c r="E51" s="41"/>
    </row>
    <row r="52" spans="1:5" s="31" customFormat="1" ht="15" customHeight="1" x14ac:dyDescent="0.35">
      <c r="A52" s="22">
        <f t="shared" ref="A52" si="2">A51+1</f>
        <v>19</v>
      </c>
      <c r="B52" s="40" t="s">
        <v>109</v>
      </c>
      <c r="C52" s="18" t="s">
        <v>5</v>
      </c>
      <c r="D52" s="21">
        <f>(15.3*3.14*12+15.3*15.3*3.14/4)</f>
        <v>760.26465000000007</v>
      </c>
      <c r="E52" s="41"/>
    </row>
    <row r="53" spans="1:5" s="34" customFormat="1" hidden="1" outlineLevel="1" x14ac:dyDescent="0.35">
      <c r="A53" s="32"/>
      <c r="B53" s="39" t="s">
        <v>110</v>
      </c>
      <c r="C53" s="32" t="s">
        <v>12</v>
      </c>
      <c r="D53" s="35">
        <f>760*0.023</f>
        <v>17.48</v>
      </c>
      <c r="E53" s="33"/>
    </row>
    <row r="54" spans="1:5" s="31" customFormat="1" ht="15" customHeight="1" collapsed="1" x14ac:dyDescent="0.35">
      <c r="A54" s="22">
        <v>20</v>
      </c>
      <c r="B54" s="40" t="s">
        <v>111</v>
      </c>
      <c r="C54" s="18" t="s">
        <v>5</v>
      </c>
      <c r="D54" s="21">
        <f>(15.3*3.14*12+15.3*15.3*3.14/4)</f>
        <v>760.26465000000007</v>
      </c>
      <c r="E54" s="41"/>
    </row>
    <row r="55" spans="1:5" s="34" customFormat="1" hidden="1" outlineLevel="1" x14ac:dyDescent="0.35">
      <c r="A55" s="32"/>
      <c r="B55" s="39" t="s">
        <v>112</v>
      </c>
      <c r="C55" s="32" t="s">
        <v>15</v>
      </c>
      <c r="D55" s="35">
        <f>760*0.33</f>
        <v>250.8</v>
      </c>
      <c r="E55" s="33"/>
    </row>
    <row r="56" spans="1:5" s="31" customFormat="1" ht="15" customHeight="1" collapsed="1" x14ac:dyDescent="0.35">
      <c r="A56" s="22">
        <v>21</v>
      </c>
      <c r="B56" s="40" t="s">
        <v>118</v>
      </c>
      <c r="C56" s="18" t="s">
        <v>5</v>
      </c>
      <c r="D56" s="21">
        <f>(15.3*3.14*12+15.3*15.3*3.14/4)</f>
        <v>760.26465000000007</v>
      </c>
      <c r="E56" s="41"/>
    </row>
    <row r="57" spans="1:5" s="34" customFormat="1" hidden="1" outlineLevel="1" x14ac:dyDescent="0.35">
      <c r="A57" s="32"/>
      <c r="B57" s="39" t="s">
        <v>119</v>
      </c>
      <c r="C57" s="32" t="s">
        <v>116</v>
      </c>
      <c r="D57" s="35">
        <f>760*0.385</f>
        <v>292.60000000000002</v>
      </c>
      <c r="E57" s="33"/>
    </row>
    <row r="58" spans="1:5" s="34" customFormat="1" hidden="1" outlineLevel="1" x14ac:dyDescent="0.35">
      <c r="A58" s="32"/>
      <c r="B58" s="39" t="s">
        <v>121</v>
      </c>
      <c r="C58" s="32" t="s">
        <v>116</v>
      </c>
      <c r="D58" s="35">
        <f>292.6*0.1</f>
        <v>29.260000000000005</v>
      </c>
      <c r="E58" s="33"/>
    </row>
    <row r="59" spans="1:5" s="34" customFormat="1" hidden="1" outlineLevel="1" x14ac:dyDescent="0.35">
      <c r="A59" s="32"/>
      <c r="B59" s="39" t="s">
        <v>120</v>
      </c>
      <c r="C59" s="32" t="s">
        <v>116</v>
      </c>
      <c r="D59" s="35">
        <f>760*0.125</f>
        <v>95</v>
      </c>
      <c r="E59" s="33"/>
    </row>
    <row r="60" spans="1:5" s="34" customFormat="1" hidden="1" outlineLevel="1" x14ac:dyDescent="0.35">
      <c r="A60" s="32"/>
      <c r="B60" s="39" t="s">
        <v>114</v>
      </c>
      <c r="C60" s="32" t="s">
        <v>116</v>
      </c>
      <c r="D60" s="35">
        <f>95*0.1</f>
        <v>9.5</v>
      </c>
      <c r="E60" s="33"/>
    </row>
    <row r="61" spans="1:5" s="31" customFormat="1" ht="15" customHeight="1" collapsed="1" x14ac:dyDescent="0.35">
      <c r="A61" s="22"/>
      <c r="B61" s="41" t="s">
        <v>147</v>
      </c>
      <c r="C61" s="18"/>
      <c r="D61" s="21"/>
      <c r="E61" s="41"/>
    </row>
    <row r="62" spans="1:5" s="31" customFormat="1" ht="15" customHeight="1" x14ac:dyDescent="0.35">
      <c r="A62" s="22">
        <v>22</v>
      </c>
      <c r="B62" s="40" t="s">
        <v>122</v>
      </c>
      <c r="C62" s="18" t="s">
        <v>5</v>
      </c>
      <c r="D62" s="20">
        <f>0.7*3.5+0.7*3+0.4*6+0.6*1+0.6*7.9</f>
        <v>12.29</v>
      </c>
      <c r="E62" s="41"/>
    </row>
    <row r="63" spans="1:5" s="34" customFormat="1" hidden="1" outlineLevel="1" x14ac:dyDescent="0.35">
      <c r="A63" s="32"/>
      <c r="B63" s="39" t="s">
        <v>112</v>
      </c>
      <c r="C63" s="32" t="s">
        <v>15</v>
      </c>
      <c r="D63" s="35">
        <f>12.3*0.33</f>
        <v>4.0590000000000002</v>
      </c>
      <c r="E63" s="33"/>
    </row>
    <row r="64" spans="1:5" s="31" customFormat="1" ht="15" customHeight="1" collapsed="1" x14ac:dyDescent="0.35">
      <c r="A64" s="22">
        <v>23</v>
      </c>
      <c r="B64" s="40" t="s">
        <v>123</v>
      </c>
      <c r="C64" s="18" t="s">
        <v>5</v>
      </c>
      <c r="D64" s="20">
        <f>D62</f>
        <v>12.29</v>
      </c>
      <c r="E64" s="41"/>
    </row>
    <row r="65" spans="1:24" s="34" customFormat="1" hidden="1" outlineLevel="1" x14ac:dyDescent="0.35">
      <c r="A65" s="32"/>
      <c r="B65" s="39" t="s">
        <v>120</v>
      </c>
      <c r="C65" s="32" t="s">
        <v>116</v>
      </c>
      <c r="D65" s="35">
        <f>12.3*0.25</f>
        <v>3.0750000000000002</v>
      </c>
      <c r="E65" s="33"/>
    </row>
    <row r="66" spans="1:24" s="34" customFormat="1" hidden="1" outlineLevel="1" x14ac:dyDescent="0.35">
      <c r="A66" s="32"/>
      <c r="B66" s="39" t="s">
        <v>114</v>
      </c>
      <c r="C66" s="32" t="s">
        <v>116</v>
      </c>
      <c r="D66" s="35">
        <f>3.1*0.1</f>
        <v>0.31000000000000005</v>
      </c>
      <c r="E66" s="33"/>
    </row>
    <row r="67" spans="1:24" s="34" customFormat="1" hidden="1" outlineLevel="1" x14ac:dyDescent="0.35">
      <c r="A67" s="32"/>
      <c r="B67" s="39" t="s">
        <v>124</v>
      </c>
      <c r="C67" s="32" t="s">
        <v>4</v>
      </c>
      <c r="D67" s="36">
        <v>1</v>
      </c>
      <c r="E67" s="33"/>
    </row>
    <row r="68" spans="1:24" s="34" customFormat="1" hidden="1" outlineLevel="1" x14ac:dyDescent="0.35">
      <c r="A68" s="32"/>
      <c r="B68" s="39" t="s">
        <v>125</v>
      </c>
      <c r="C68" s="32" t="s">
        <v>4</v>
      </c>
      <c r="D68" s="36">
        <v>1</v>
      </c>
      <c r="E68" s="33"/>
    </row>
    <row r="69" spans="1:24" s="34" customFormat="1" hidden="1" outlineLevel="1" x14ac:dyDescent="0.35">
      <c r="A69" s="32"/>
      <c r="B69" s="39" t="s">
        <v>126</v>
      </c>
      <c r="C69" s="32" t="s">
        <v>4</v>
      </c>
      <c r="D69" s="36">
        <v>1</v>
      </c>
      <c r="E69" s="33"/>
    </row>
    <row r="70" spans="1:24" s="34" customFormat="1" hidden="1" outlineLevel="1" x14ac:dyDescent="0.35">
      <c r="A70" s="32"/>
      <c r="B70" s="39" t="s">
        <v>127</v>
      </c>
      <c r="C70" s="32" t="s">
        <v>4</v>
      </c>
      <c r="D70" s="36">
        <v>1</v>
      </c>
      <c r="E70" s="33"/>
    </row>
    <row r="71" spans="1:24" s="34" customFormat="1" hidden="1" outlineLevel="1" x14ac:dyDescent="0.35">
      <c r="A71" s="32"/>
      <c r="B71" s="39" t="s">
        <v>128</v>
      </c>
      <c r="C71" s="32" t="s">
        <v>4</v>
      </c>
      <c r="D71" s="36">
        <v>1</v>
      </c>
      <c r="E71" s="33"/>
    </row>
    <row r="72" spans="1:24" s="31" customFormat="1" ht="15" customHeight="1" collapsed="1" x14ac:dyDescent="0.35">
      <c r="A72" s="22"/>
      <c r="B72" s="41" t="s">
        <v>149</v>
      </c>
      <c r="C72" s="18"/>
      <c r="D72" s="21"/>
      <c r="E72" s="41"/>
    </row>
    <row r="73" spans="1:24" s="31" customFormat="1" x14ac:dyDescent="0.35">
      <c r="A73" s="18">
        <v>24</v>
      </c>
      <c r="B73" s="19" t="s">
        <v>150</v>
      </c>
      <c r="C73" s="18" t="s">
        <v>5</v>
      </c>
      <c r="D73" s="21">
        <v>432</v>
      </c>
      <c r="E73" s="51"/>
      <c r="F73" s="52"/>
      <c r="G73" s="53"/>
      <c r="H73" s="52"/>
      <c r="I73" s="52"/>
    </row>
    <row r="74" spans="1:24" s="31" customFormat="1" x14ac:dyDescent="0.35">
      <c r="A74" s="18">
        <f>A73+1</f>
        <v>25</v>
      </c>
      <c r="B74" s="19" t="s">
        <v>151</v>
      </c>
      <c r="C74" s="18" t="s">
        <v>5</v>
      </c>
      <c r="D74" s="21">
        <f>D73</f>
        <v>432</v>
      </c>
      <c r="E74" s="51"/>
      <c r="F74" s="52"/>
      <c r="G74" s="53"/>
      <c r="H74" s="52"/>
      <c r="I74" s="52"/>
    </row>
    <row r="75" spans="1:24" s="34" customFormat="1" hidden="1" outlineLevel="1" x14ac:dyDescent="0.35">
      <c r="A75" s="32"/>
      <c r="B75" s="54" t="s">
        <v>152</v>
      </c>
      <c r="C75" s="32" t="s">
        <v>15</v>
      </c>
      <c r="D75" s="35">
        <f>432*0.18</f>
        <v>77.759999999999991</v>
      </c>
      <c r="E75" s="55"/>
      <c r="F75" s="52"/>
      <c r="G75" s="53"/>
      <c r="H75" s="52"/>
      <c r="I75" s="52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</row>
    <row r="76" spans="1:24" s="34" customFormat="1" hidden="1" outlineLevel="1" x14ac:dyDescent="0.35">
      <c r="A76" s="32"/>
      <c r="B76" s="54" t="s">
        <v>153</v>
      </c>
      <c r="C76" s="32" t="s">
        <v>15</v>
      </c>
      <c r="D76" s="35">
        <f>432*0.18</f>
        <v>77.759999999999991</v>
      </c>
      <c r="E76" s="55"/>
      <c r="F76" s="52"/>
      <c r="G76" s="53"/>
      <c r="H76" s="52"/>
      <c r="I76" s="52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</row>
    <row r="77" spans="1:24" ht="15" customHeight="1" collapsed="1" x14ac:dyDescent="0.35">
      <c r="A77" s="25"/>
      <c r="B77" s="44" t="s">
        <v>71</v>
      </c>
      <c r="C77" s="25"/>
      <c r="D77" s="25"/>
      <c r="E77" s="25"/>
    </row>
    <row r="78" spans="1:24" s="31" customFormat="1" x14ac:dyDescent="0.35">
      <c r="A78" s="18"/>
      <c r="B78" s="41" t="s">
        <v>31</v>
      </c>
      <c r="C78" s="18"/>
      <c r="D78" s="21"/>
      <c r="E78" s="18"/>
    </row>
    <row r="79" spans="1:24" s="31" customFormat="1" x14ac:dyDescent="0.35">
      <c r="A79" s="22">
        <v>26</v>
      </c>
      <c r="B79" s="19" t="s">
        <v>33</v>
      </c>
      <c r="C79" s="18" t="s">
        <v>45</v>
      </c>
      <c r="D79" s="38" t="s">
        <v>132</v>
      </c>
      <c r="E79" s="18"/>
    </row>
    <row r="80" spans="1:24" s="31" customFormat="1" x14ac:dyDescent="0.35">
      <c r="A80" s="18">
        <f>A79+1</f>
        <v>27</v>
      </c>
      <c r="B80" s="19" t="s">
        <v>70</v>
      </c>
      <c r="C80" s="18" t="s">
        <v>45</v>
      </c>
      <c r="D80" s="38" t="s">
        <v>133</v>
      </c>
      <c r="E80" s="18"/>
    </row>
    <row r="81" spans="1:5" s="31" customFormat="1" x14ac:dyDescent="0.35">
      <c r="A81" s="18">
        <f t="shared" ref="A81:A82" si="3">A80+1</f>
        <v>28</v>
      </c>
      <c r="B81" s="19" t="s">
        <v>130</v>
      </c>
      <c r="C81" s="18" t="s">
        <v>38</v>
      </c>
      <c r="D81" s="38" t="s">
        <v>40</v>
      </c>
      <c r="E81" s="18"/>
    </row>
    <row r="82" spans="1:5" s="31" customFormat="1" x14ac:dyDescent="0.35">
      <c r="A82" s="18">
        <f t="shared" si="3"/>
        <v>29</v>
      </c>
      <c r="B82" s="19" t="s">
        <v>131</v>
      </c>
      <c r="C82" s="18" t="s">
        <v>38</v>
      </c>
      <c r="D82" s="38" t="s">
        <v>41</v>
      </c>
      <c r="E82" s="18"/>
    </row>
    <row r="83" spans="1:5" s="31" customFormat="1" x14ac:dyDescent="0.35">
      <c r="A83" s="18"/>
      <c r="B83" s="41" t="s">
        <v>32</v>
      </c>
      <c r="C83" s="23"/>
      <c r="D83" s="18"/>
      <c r="E83" s="18"/>
    </row>
    <row r="84" spans="1:5" s="31" customFormat="1" ht="24.9" x14ac:dyDescent="0.35">
      <c r="A84" s="22">
        <v>30</v>
      </c>
      <c r="B84" s="19" t="s">
        <v>30</v>
      </c>
      <c r="C84" s="18" t="s">
        <v>4</v>
      </c>
      <c r="D84" s="21">
        <v>6</v>
      </c>
      <c r="E84" s="18"/>
    </row>
    <row r="85" spans="1:5" s="31" customFormat="1" ht="24.9" x14ac:dyDescent="0.35">
      <c r="A85" s="18">
        <f>A84+1</f>
        <v>31</v>
      </c>
      <c r="B85" s="19" t="s">
        <v>69</v>
      </c>
      <c r="C85" s="18" t="s">
        <v>4</v>
      </c>
      <c r="D85" s="21">
        <v>1</v>
      </c>
      <c r="E85" s="18"/>
    </row>
    <row r="86" spans="1:5" s="31" customFormat="1" x14ac:dyDescent="0.35">
      <c r="A86" s="18"/>
      <c r="B86" s="41" t="s">
        <v>34</v>
      </c>
      <c r="C86" s="23"/>
      <c r="D86" s="18"/>
      <c r="E86" s="18"/>
    </row>
    <row r="87" spans="1:5" s="31" customFormat="1" x14ac:dyDescent="0.35">
      <c r="A87" s="22">
        <v>32</v>
      </c>
      <c r="B87" s="40" t="s">
        <v>35</v>
      </c>
      <c r="C87" s="18" t="s">
        <v>4</v>
      </c>
      <c r="D87" s="21">
        <v>12</v>
      </c>
      <c r="E87" s="18"/>
    </row>
    <row r="88" spans="1:5" s="31" customFormat="1" x14ac:dyDescent="0.35">
      <c r="A88" s="18">
        <f>A87+1</f>
        <v>33</v>
      </c>
      <c r="B88" s="40" t="s">
        <v>36</v>
      </c>
      <c r="C88" s="18" t="s">
        <v>4</v>
      </c>
      <c r="D88" s="21">
        <v>2</v>
      </c>
      <c r="E88" s="18"/>
    </row>
    <row r="89" spans="1:5" s="31" customFormat="1" x14ac:dyDescent="0.35">
      <c r="A89" s="18"/>
      <c r="B89" s="41" t="s">
        <v>134</v>
      </c>
      <c r="C89" s="18"/>
      <c r="D89" s="21"/>
      <c r="E89" s="18"/>
    </row>
    <row r="90" spans="1:5" s="31" customFormat="1" x14ac:dyDescent="0.35">
      <c r="A90" s="18">
        <v>34</v>
      </c>
      <c r="B90" s="19" t="s">
        <v>135</v>
      </c>
      <c r="C90" s="23" t="s">
        <v>105</v>
      </c>
      <c r="D90" s="18">
        <v>136</v>
      </c>
      <c r="E90" s="18"/>
    </row>
    <row r="91" spans="1:5" s="31" customFormat="1" x14ac:dyDescent="0.35">
      <c r="A91" s="18"/>
      <c r="B91" s="41" t="s">
        <v>68</v>
      </c>
      <c r="C91" s="23"/>
      <c r="D91" s="18"/>
      <c r="E91" s="18"/>
    </row>
    <row r="92" spans="1:5" s="31" customFormat="1" x14ac:dyDescent="0.35">
      <c r="A92" s="22">
        <v>35</v>
      </c>
      <c r="B92" s="19" t="s">
        <v>37</v>
      </c>
      <c r="C92" s="18" t="s">
        <v>38</v>
      </c>
      <c r="D92" s="38" t="s">
        <v>40</v>
      </c>
      <c r="E92" s="18"/>
    </row>
    <row r="93" spans="1:5" s="31" customFormat="1" x14ac:dyDescent="0.35">
      <c r="A93" s="18">
        <f>A92+1</f>
        <v>36</v>
      </c>
      <c r="B93" s="19" t="s">
        <v>39</v>
      </c>
      <c r="C93" s="18" t="s">
        <v>38</v>
      </c>
      <c r="D93" s="38" t="s">
        <v>41</v>
      </c>
      <c r="E93" s="18"/>
    </row>
    <row r="94" spans="1:5" s="31" customFormat="1" x14ac:dyDescent="0.35">
      <c r="A94" s="18"/>
      <c r="B94" s="41" t="s">
        <v>66</v>
      </c>
      <c r="C94" s="23"/>
      <c r="D94" s="18"/>
      <c r="E94" s="18"/>
    </row>
    <row r="95" spans="1:5" s="31" customFormat="1" x14ac:dyDescent="0.35">
      <c r="A95" s="22">
        <v>37</v>
      </c>
      <c r="B95" s="19" t="s">
        <v>47</v>
      </c>
      <c r="C95" s="18" t="s">
        <v>45</v>
      </c>
      <c r="D95" s="38" t="s">
        <v>48</v>
      </c>
      <c r="E95" s="18"/>
    </row>
    <row r="96" spans="1:5" s="31" customFormat="1" x14ac:dyDescent="0.35">
      <c r="A96" s="18">
        <f>A95+1</f>
        <v>38</v>
      </c>
      <c r="B96" s="19" t="s">
        <v>44</v>
      </c>
      <c r="C96" s="18" t="s">
        <v>45</v>
      </c>
      <c r="D96" s="38" t="s">
        <v>49</v>
      </c>
      <c r="E96" s="18"/>
    </row>
    <row r="97" spans="1:5" s="31" customFormat="1" x14ac:dyDescent="0.35">
      <c r="A97" s="18">
        <f t="shared" ref="A97:A98" si="4">A96+1</f>
        <v>39</v>
      </c>
      <c r="B97" s="19" t="s">
        <v>46</v>
      </c>
      <c r="C97" s="18" t="s">
        <v>45</v>
      </c>
      <c r="D97" s="38" t="s">
        <v>50</v>
      </c>
      <c r="E97" s="18"/>
    </row>
    <row r="98" spans="1:5" s="31" customFormat="1" x14ac:dyDescent="0.35">
      <c r="A98" s="18">
        <f t="shared" si="4"/>
        <v>40</v>
      </c>
      <c r="B98" s="19" t="s">
        <v>51</v>
      </c>
      <c r="C98" s="18" t="s">
        <v>45</v>
      </c>
      <c r="D98" s="38" t="s">
        <v>52</v>
      </c>
      <c r="E98" s="18"/>
    </row>
    <row r="99" spans="1:5" s="31" customFormat="1" x14ac:dyDescent="0.35">
      <c r="A99" s="18"/>
      <c r="B99" s="41" t="s">
        <v>136</v>
      </c>
      <c r="C99" s="23"/>
      <c r="D99" s="18"/>
      <c r="E99" s="18"/>
    </row>
    <row r="100" spans="1:5" s="31" customFormat="1" x14ac:dyDescent="0.35">
      <c r="A100" s="18">
        <v>41</v>
      </c>
      <c r="B100" s="19" t="s">
        <v>42</v>
      </c>
      <c r="C100" s="18" t="s">
        <v>45</v>
      </c>
      <c r="D100" s="21" t="s">
        <v>138</v>
      </c>
      <c r="E100" s="18"/>
    </row>
    <row r="101" spans="1:5" s="34" customFormat="1" hidden="1" outlineLevel="1" x14ac:dyDescent="0.35">
      <c r="A101" s="32"/>
      <c r="B101" s="39" t="s">
        <v>88</v>
      </c>
      <c r="C101" s="32" t="s">
        <v>12</v>
      </c>
      <c r="D101" s="33">
        <f>3.13*7/1000</f>
        <v>2.1909999999999999E-2</v>
      </c>
      <c r="E101" s="33"/>
    </row>
    <row r="102" spans="1:5" s="31" customFormat="1" collapsed="1" x14ac:dyDescent="0.35">
      <c r="A102" s="18">
        <v>42</v>
      </c>
      <c r="B102" s="19" t="s">
        <v>43</v>
      </c>
      <c r="C102" s="18" t="s">
        <v>45</v>
      </c>
      <c r="D102" s="21" t="s">
        <v>141</v>
      </c>
      <c r="E102" s="18"/>
    </row>
    <row r="103" spans="1:5" s="34" customFormat="1" hidden="1" outlineLevel="1" x14ac:dyDescent="0.35">
      <c r="A103" s="32"/>
      <c r="B103" s="39" t="s">
        <v>88</v>
      </c>
      <c r="C103" s="32" t="s">
        <v>12</v>
      </c>
      <c r="D103" s="33">
        <f>0.1*0.2*7.85*4/1000</f>
        <v>6.2800000000000009E-4</v>
      </c>
      <c r="E103" s="33"/>
    </row>
    <row r="104" spans="1:5" s="34" customFormat="1" hidden="1" outlineLevel="1" x14ac:dyDescent="0.35">
      <c r="A104" s="32"/>
      <c r="B104" s="39" t="s">
        <v>139</v>
      </c>
      <c r="C104" s="32" t="s">
        <v>12</v>
      </c>
      <c r="D104" s="33">
        <f>0.7*2.47/1000</f>
        <v>1.7290000000000001E-3</v>
      </c>
      <c r="E104" s="33"/>
    </row>
    <row r="105" spans="1:5" s="34" customFormat="1" hidden="1" outlineLevel="1" x14ac:dyDescent="0.35">
      <c r="A105" s="32"/>
      <c r="B105" s="39" t="s">
        <v>140</v>
      </c>
      <c r="C105" s="32" t="s">
        <v>4</v>
      </c>
      <c r="D105" s="36">
        <v>4</v>
      </c>
      <c r="E105" s="33"/>
    </row>
    <row r="106" spans="1:5" s="34" customFormat="1" hidden="1" outlineLevel="1" x14ac:dyDescent="0.35">
      <c r="A106" s="32"/>
      <c r="B106" s="39" t="s">
        <v>146</v>
      </c>
      <c r="C106" s="32" t="s">
        <v>4</v>
      </c>
      <c r="D106" s="36">
        <v>4</v>
      </c>
      <c r="E106" s="33"/>
    </row>
    <row r="107" spans="1:5" s="31" customFormat="1" ht="24.9" collapsed="1" x14ac:dyDescent="0.35">
      <c r="A107" s="18"/>
      <c r="B107" s="41" t="s">
        <v>53</v>
      </c>
      <c r="C107" s="23"/>
      <c r="D107" s="18"/>
      <c r="E107" s="18"/>
    </row>
    <row r="108" spans="1:5" s="31" customFormat="1" x14ac:dyDescent="0.35">
      <c r="A108" s="22">
        <v>43</v>
      </c>
      <c r="B108" s="19" t="s">
        <v>54</v>
      </c>
      <c r="C108" s="18" t="s">
        <v>55</v>
      </c>
      <c r="D108" s="21">
        <f>332*0.1</f>
        <v>33.200000000000003</v>
      </c>
      <c r="E108" s="18"/>
    </row>
    <row r="109" spans="1:5" s="31" customFormat="1" x14ac:dyDescent="0.35">
      <c r="A109" s="18">
        <f>A108+1</f>
        <v>44</v>
      </c>
      <c r="B109" s="19" t="s">
        <v>56</v>
      </c>
      <c r="C109" s="18" t="s">
        <v>55</v>
      </c>
      <c r="D109" s="21">
        <f>64*0.2</f>
        <v>12.8</v>
      </c>
      <c r="E109" s="18"/>
    </row>
    <row r="110" spans="1:5" s="31" customFormat="1" x14ac:dyDescent="0.35">
      <c r="A110" s="18"/>
      <c r="B110" s="41" t="s">
        <v>137</v>
      </c>
      <c r="C110" s="23"/>
      <c r="D110" s="18"/>
      <c r="E110" s="18"/>
    </row>
    <row r="111" spans="1:5" s="31" customFormat="1" x14ac:dyDescent="0.35">
      <c r="A111" s="18">
        <v>45</v>
      </c>
      <c r="B111" s="19" t="s">
        <v>79</v>
      </c>
      <c r="C111" s="18" t="s">
        <v>57</v>
      </c>
      <c r="D111" s="38" t="s">
        <v>59</v>
      </c>
      <c r="E111" s="18"/>
    </row>
    <row r="112" spans="1:5" s="31" customFormat="1" x14ac:dyDescent="0.35">
      <c r="A112" s="18">
        <f>A111+1</f>
        <v>46</v>
      </c>
      <c r="B112" s="19" t="s">
        <v>148</v>
      </c>
      <c r="C112" s="18" t="s">
        <v>57</v>
      </c>
      <c r="D112" s="38" t="s">
        <v>58</v>
      </c>
      <c r="E112" s="38"/>
    </row>
    <row r="113" spans="1:5" s="31" customFormat="1" x14ac:dyDescent="0.35">
      <c r="A113" s="18"/>
      <c r="B113" s="41" t="s">
        <v>60</v>
      </c>
      <c r="C113" s="41"/>
      <c r="D113" s="42"/>
      <c r="E113" s="18"/>
    </row>
    <row r="114" spans="1:5" s="31" customFormat="1" x14ac:dyDescent="0.35">
      <c r="A114" s="22">
        <v>47</v>
      </c>
      <c r="B114" s="40" t="s">
        <v>61</v>
      </c>
      <c r="C114" s="18" t="s">
        <v>3</v>
      </c>
      <c r="D114" s="38">
        <v>2.23</v>
      </c>
      <c r="E114" s="43" t="s">
        <v>65</v>
      </c>
    </row>
    <row r="115" spans="1:5" s="31" customFormat="1" x14ac:dyDescent="0.35">
      <c r="A115" s="18">
        <f>A114+1</f>
        <v>48</v>
      </c>
      <c r="B115" s="19" t="s">
        <v>62</v>
      </c>
      <c r="C115" s="18" t="s">
        <v>5</v>
      </c>
      <c r="D115" s="38">
        <v>24.24</v>
      </c>
      <c r="E115" s="43" t="s">
        <v>65</v>
      </c>
    </row>
    <row r="116" spans="1:5" s="31" customFormat="1" x14ac:dyDescent="0.35">
      <c r="A116" s="18">
        <f t="shared" ref="A116:A117" si="5">A115+1</f>
        <v>49</v>
      </c>
      <c r="B116" s="19" t="s">
        <v>63</v>
      </c>
      <c r="C116" s="18" t="s">
        <v>3</v>
      </c>
      <c r="D116" s="38">
        <v>0.47</v>
      </c>
      <c r="E116" s="43" t="s">
        <v>64</v>
      </c>
    </row>
    <row r="117" spans="1:5" s="31" customFormat="1" x14ac:dyDescent="0.35">
      <c r="A117" s="18">
        <f t="shared" si="5"/>
        <v>50</v>
      </c>
      <c r="B117" s="19" t="s">
        <v>62</v>
      </c>
      <c r="C117" s="18" t="s">
        <v>5</v>
      </c>
      <c r="D117" s="38">
        <v>9.8800000000000008</v>
      </c>
      <c r="E117" s="43" t="s">
        <v>64</v>
      </c>
    </row>
    <row r="118" spans="1:5" s="31" customFormat="1" x14ac:dyDescent="0.35">
      <c r="A118" s="18"/>
      <c r="B118" s="41" t="s">
        <v>67</v>
      </c>
      <c r="C118" s="23"/>
      <c r="D118" s="18"/>
      <c r="E118" s="18"/>
    </row>
    <row r="119" spans="1:5" s="31" customFormat="1" x14ac:dyDescent="0.35">
      <c r="A119" s="22">
        <v>51</v>
      </c>
      <c r="B119" s="40" t="s">
        <v>35</v>
      </c>
      <c r="C119" s="18" t="s">
        <v>22</v>
      </c>
      <c r="D119" s="21">
        <v>50</v>
      </c>
      <c r="E119" s="18"/>
    </row>
    <row r="120" spans="1:5" s="31" customFormat="1" x14ac:dyDescent="0.35">
      <c r="A120" s="18">
        <f>A119+1</f>
        <v>52</v>
      </c>
      <c r="B120" s="40" t="s">
        <v>36</v>
      </c>
      <c r="C120" s="18" t="s">
        <v>22</v>
      </c>
      <c r="D120" s="21">
        <v>5</v>
      </c>
      <c r="E120" s="18"/>
    </row>
    <row r="121" spans="1:5" s="34" customFormat="1" ht="14.6" thickBot="1" x14ac:dyDescent="0.4">
      <c r="A121" s="64" t="s">
        <v>11</v>
      </c>
      <c r="B121" s="65"/>
      <c r="C121" s="65"/>
      <c r="D121" s="65"/>
      <c r="E121" s="66"/>
    </row>
    <row r="122" spans="1:5" x14ac:dyDescent="0.35">
      <c r="A122" s="37">
        <v>1</v>
      </c>
      <c r="B122" s="61" t="s">
        <v>29</v>
      </c>
      <c r="C122" s="62"/>
      <c r="D122" s="62"/>
      <c r="E122" s="63"/>
    </row>
    <row r="123" spans="1:5" x14ac:dyDescent="0.35">
      <c r="A123" s="22">
        <f t="shared" ref="A123:A137" si="6">A122+1</f>
        <v>2</v>
      </c>
      <c r="B123" s="61" t="s">
        <v>142</v>
      </c>
      <c r="C123" s="62"/>
      <c r="D123" s="62"/>
      <c r="E123" s="63"/>
    </row>
    <row r="124" spans="1:5" ht="14.25" customHeight="1" x14ac:dyDescent="0.35">
      <c r="A124" s="22">
        <f t="shared" si="6"/>
        <v>3</v>
      </c>
      <c r="B124" s="72" t="s">
        <v>7</v>
      </c>
      <c r="C124" s="72"/>
      <c r="D124" s="72"/>
      <c r="E124" s="72"/>
    </row>
    <row r="125" spans="1:5" ht="14.25" customHeight="1" x14ac:dyDescent="0.35">
      <c r="A125" s="22">
        <f t="shared" si="6"/>
        <v>4</v>
      </c>
      <c r="B125" s="72" t="s">
        <v>8</v>
      </c>
      <c r="C125" s="72"/>
      <c r="D125" s="72"/>
      <c r="E125" s="72"/>
    </row>
    <row r="126" spans="1:5" ht="14.25" customHeight="1" x14ac:dyDescent="0.35">
      <c r="A126" s="22">
        <f t="shared" si="6"/>
        <v>5</v>
      </c>
      <c r="B126" s="72" t="s">
        <v>9</v>
      </c>
      <c r="C126" s="72"/>
      <c r="D126" s="72"/>
      <c r="E126" s="72"/>
    </row>
    <row r="127" spans="1:5" ht="14.25" customHeight="1" x14ac:dyDescent="0.35">
      <c r="A127" s="22">
        <f t="shared" si="6"/>
        <v>6</v>
      </c>
      <c r="B127" s="72" t="s">
        <v>10</v>
      </c>
      <c r="C127" s="72"/>
      <c r="D127" s="72"/>
      <c r="E127" s="72"/>
    </row>
    <row r="128" spans="1:5" ht="14.25" customHeight="1" x14ac:dyDescent="0.35">
      <c r="A128" s="22">
        <f t="shared" si="6"/>
        <v>7</v>
      </c>
      <c r="B128" s="73" t="s">
        <v>25</v>
      </c>
      <c r="C128" s="73"/>
      <c r="D128" s="73"/>
      <c r="E128" s="73"/>
    </row>
    <row r="129" spans="1:867" ht="14.25" customHeight="1" x14ac:dyDescent="0.35">
      <c r="A129" s="22">
        <f t="shared" si="6"/>
        <v>8</v>
      </c>
      <c r="B129" s="73" t="s">
        <v>14</v>
      </c>
      <c r="C129" s="73"/>
      <c r="D129" s="73"/>
      <c r="E129" s="73"/>
    </row>
    <row r="130" spans="1:867" ht="14.25" customHeight="1" x14ac:dyDescent="0.35">
      <c r="A130" s="22">
        <f t="shared" si="6"/>
        <v>9</v>
      </c>
      <c r="B130" s="73" t="s">
        <v>21</v>
      </c>
      <c r="C130" s="73"/>
      <c r="D130" s="73"/>
      <c r="E130" s="73"/>
    </row>
    <row r="131" spans="1:867" ht="14.25" customHeight="1" x14ac:dyDescent="0.35">
      <c r="A131" s="22">
        <f t="shared" si="6"/>
        <v>10</v>
      </c>
      <c r="B131" s="73" t="s">
        <v>19</v>
      </c>
      <c r="C131" s="73"/>
      <c r="D131" s="73"/>
      <c r="E131" s="73"/>
    </row>
    <row r="132" spans="1:867" ht="29.25" customHeight="1" x14ac:dyDescent="0.35">
      <c r="A132" s="50">
        <f t="shared" si="6"/>
        <v>11</v>
      </c>
      <c r="B132" s="67" t="s">
        <v>143</v>
      </c>
      <c r="C132" s="67"/>
      <c r="D132" s="67"/>
      <c r="E132" s="68"/>
    </row>
    <row r="133" spans="1:867" s="17" customFormat="1" ht="15" customHeight="1" x14ac:dyDescent="0.35">
      <c r="A133" s="50">
        <f t="shared" si="6"/>
        <v>12</v>
      </c>
      <c r="B133" s="61" t="s">
        <v>18</v>
      </c>
      <c r="C133" s="62"/>
      <c r="D133" s="62"/>
      <c r="E133" s="63"/>
    </row>
    <row r="134" spans="1:867" s="17" customFormat="1" ht="23.25" customHeight="1" x14ac:dyDescent="0.35">
      <c r="A134" s="50">
        <f t="shared" si="6"/>
        <v>13</v>
      </c>
      <c r="B134" s="61" t="s">
        <v>20</v>
      </c>
      <c r="C134" s="62"/>
      <c r="D134" s="62"/>
      <c r="E134" s="63"/>
      <c r="F134" s="16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24"/>
      <c r="CC134" s="24"/>
      <c r="CD134" s="24"/>
      <c r="CE134" s="24"/>
      <c r="CF134" s="24"/>
      <c r="CG134" s="24"/>
      <c r="CH134" s="24"/>
      <c r="CI134" s="24"/>
      <c r="CJ134" s="24"/>
      <c r="CK134" s="24"/>
      <c r="CL134" s="24"/>
      <c r="CM134" s="24"/>
      <c r="CN134" s="24"/>
      <c r="CO134" s="24"/>
      <c r="CP134" s="24"/>
      <c r="CQ134" s="24"/>
      <c r="CR134" s="24"/>
      <c r="CS134" s="24"/>
      <c r="CT134" s="24"/>
      <c r="CU134" s="24"/>
      <c r="CV134" s="24"/>
      <c r="CW134" s="24"/>
      <c r="CX134" s="24"/>
      <c r="CY134" s="24"/>
      <c r="CZ134" s="24"/>
      <c r="DA134" s="24"/>
      <c r="DB134" s="24"/>
      <c r="DC134" s="24"/>
      <c r="DD134" s="24"/>
      <c r="DE134" s="24"/>
      <c r="DF134" s="24"/>
      <c r="DG134" s="24"/>
      <c r="DH134" s="24"/>
      <c r="DI134" s="24"/>
      <c r="DJ134" s="24"/>
      <c r="DK134" s="24"/>
      <c r="DL134" s="24"/>
      <c r="DM134" s="24"/>
      <c r="DN134" s="24"/>
      <c r="DO134" s="24"/>
      <c r="DP134" s="24"/>
      <c r="DQ134" s="24"/>
      <c r="DR134" s="24"/>
      <c r="DS134" s="24"/>
      <c r="DT134" s="24"/>
      <c r="DU134" s="24"/>
      <c r="DV134" s="24"/>
      <c r="DW134" s="24"/>
      <c r="DX134" s="24"/>
      <c r="DY134" s="24"/>
      <c r="DZ134" s="24"/>
      <c r="EA134" s="24"/>
      <c r="EB134" s="24"/>
      <c r="EC134" s="24"/>
      <c r="ED134" s="24"/>
      <c r="EE134" s="24"/>
      <c r="EF134" s="24"/>
      <c r="EG134" s="24"/>
      <c r="EH134" s="24"/>
      <c r="EI134" s="24"/>
      <c r="EJ134" s="24"/>
      <c r="EK134" s="24"/>
      <c r="EL134" s="24"/>
      <c r="EM134" s="24"/>
      <c r="EN134" s="24"/>
      <c r="EO134" s="24"/>
      <c r="EP134" s="24"/>
      <c r="EQ134" s="24"/>
      <c r="ER134" s="24"/>
      <c r="ES134" s="24"/>
      <c r="ET134" s="24"/>
      <c r="EU134" s="24"/>
      <c r="EV134" s="24"/>
      <c r="EW134" s="24"/>
      <c r="EX134" s="24"/>
      <c r="EY134" s="24"/>
      <c r="EZ134" s="24"/>
      <c r="FA134" s="24"/>
      <c r="FB134" s="24"/>
      <c r="FC134" s="24"/>
      <c r="FD134" s="24"/>
      <c r="FE134" s="24"/>
      <c r="FF134" s="24"/>
      <c r="FG134" s="24"/>
      <c r="FH134" s="24"/>
      <c r="FI134" s="24"/>
      <c r="FJ134" s="24"/>
      <c r="FK134" s="24"/>
      <c r="FL134" s="24"/>
      <c r="FM134" s="24"/>
      <c r="FN134" s="24"/>
      <c r="FO134" s="24"/>
      <c r="FP134" s="24"/>
      <c r="FQ134" s="24"/>
      <c r="FR134" s="24"/>
      <c r="FS134" s="24"/>
      <c r="FT134" s="24"/>
      <c r="FU134" s="24"/>
      <c r="FV134" s="24"/>
      <c r="FW134" s="24"/>
      <c r="FX134" s="24"/>
      <c r="FY134" s="24"/>
      <c r="FZ134" s="24"/>
      <c r="GA134" s="24"/>
      <c r="GB134" s="24"/>
      <c r="GC134" s="24"/>
      <c r="GD134" s="24"/>
      <c r="GE134" s="24"/>
      <c r="GF134" s="24"/>
      <c r="GG134" s="24"/>
      <c r="GH134" s="24"/>
      <c r="GI134" s="24"/>
      <c r="GJ134" s="24"/>
      <c r="GK134" s="24"/>
      <c r="GL134" s="24"/>
      <c r="GM134" s="24"/>
      <c r="GN134" s="24"/>
      <c r="GO134" s="24"/>
      <c r="GP134" s="24"/>
      <c r="GQ134" s="24"/>
      <c r="GR134" s="24"/>
      <c r="GS134" s="24"/>
      <c r="GT134" s="24"/>
      <c r="GU134" s="24"/>
      <c r="GV134" s="24"/>
      <c r="GW134" s="24"/>
      <c r="GX134" s="24"/>
      <c r="GY134" s="24"/>
      <c r="GZ134" s="24"/>
      <c r="HA134" s="24"/>
      <c r="HB134" s="24"/>
      <c r="HC134" s="24"/>
      <c r="HD134" s="24"/>
      <c r="HE134" s="24"/>
      <c r="HF134" s="24"/>
      <c r="HG134" s="24"/>
      <c r="HH134" s="24"/>
      <c r="HI134" s="24"/>
      <c r="HJ134" s="24"/>
      <c r="HK134" s="24"/>
      <c r="HL134" s="24"/>
      <c r="HM134" s="24"/>
      <c r="HN134" s="24"/>
      <c r="HO134" s="24"/>
      <c r="HP134" s="24"/>
      <c r="HQ134" s="24"/>
      <c r="HR134" s="24"/>
      <c r="HS134" s="24"/>
      <c r="HT134" s="24"/>
      <c r="HU134" s="24"/>
      <c r="HV134" s="24"/>
      <c r="HW134" s="24"/>
      <c r="HX134" s="24"/>
      <c r="HY134" s="24"/>
      <c r="HZ134" s="24"/>
      <c r="IA134" s="24"/>
      <c r="IB134" s="24"/>
      <c r="IC134" s="24"/>
      <c r="ID134" s="24"/>
      <c r="IE134" s="24"/>
      <c r="IF134" s="24"/>
      <c r="IG134" s="24"/>
      <c r="IH134" s="24"/>
      <c r="II134" s="24"/>
      <c r="IJ134" s="24"/>
      <c r="IK134" s="24"/>
      <c r="IL134" s="24"/>
      <c r="IM134" s="24"/>
      <c r="IN134" s="24"/>
      <c r="IO134" s="24"/>
      <c r="IP134" s="24"/>
      <c r="IQ134" s="24"/>
      <c r="IR134" s="24"/>
      <c r="IS134" s="24"/>
      <c r="IT134" s="24"/>
      <c r="IU134" s="24"/>
      <c r="IV134" s="24"/>
      <c r="IW134" s="24"/>
      <c r="IX134" s="24"/>
      <c r="IY134" s="24"/>
      <c r="IZ134" s="24"/>
      <c r="JA134" s="24"/>
      <c r="JB134" s="24"/>
      <c r="JC134" s="24"/>
      <c r="JD134" s="24"/>
      <c r="JE134" s="24"/>
      <c r="JF134" s="24"/>
      <c r="JG134" s="24"/>
      <c r="JH134" s="24"/>
      <c r="JI134" s="24"/>
      <c r="JJ134" s="24"/>
      <c r="JK134" s="24"/>
      <c r="JL134" s="24"/>
      <c r="JM134" s="24"/>
      <c r="JN134" s="24"/>
      <c r="JO134" s="24"/>
      <c r="JP134" s="24"/>
      <c r="JQ134" s="24"/>
      <c r="JR134" s="24"/>
      <c r="JS134" s="24"/>
      <c r="JT134" s="24"/>
      <c r="JU134" s="24"/>
      <c r="JV134" s="24"/>
      <c r="JW134" s="24"/>
      <c r="JX134" s="24"/>
      <c r="JY134" s="24"/>
      <c r="JZ134" s="24"/>
      <c r="KA134" s="24"/>
      <c r="KB134" s="24"/>
      <c r="KC134" s="24"/>
      <c r="KD134" s="24"/>
      <c r="KE134" s="24"/>
      <c r="KF134" s="24"/>
      <c r="KG134" s="24"/>
      <c r="KH134" s="24"/>
      <c r="KI134" s="24"/>
      <c r="KJ134" s="24"/>
      <c r="KK134" s="24"/>
      <c r="KL134" s="24"/>
      <c r="KM134" s="24"/>
      <c r="KN134" s="24"/>
      <c r="KO134" s="24"/>
      <c r="KP134" s="24"/>
      <c r="KQ134" s="24"/>
      <c r="KR134" s="24"/>
      <c r="KS134" s="24"/>
      <c r="KT134" s="24"/>
      <c r="KU134" s="24"/>
      <c r="KV134" s="24"/>
      <c r="KW134" s="24"/>
      <c r="KX134" s="24"/>
      <c r="KY134" s="24"/>
      <c r="KZ134" s="24"/>
      <c r="LA134" s="24"/>
      <c r="LB134" s="24"/>
      <c r="LC134" s="24"/>
      <c r="LD134" s="24"/>
      <c r="LE134" s="24"/>
      <c r="LF134" s="24"/>
      <c r="LG134" s="24"/>
      <c r="LH134" s="24"/>
      <c r="LI134" s="24"/>
      <c r="LJ134" s="24"/>
      <c r="LK134" s="24"/>
      <c r="LL134" s="24"/>
      <c r="LM134" s="24"/>
      <c r="LN134" s="24"/>
      <c r="LO134" s="24"/>
      <c r="LP134" s="24"/>
      <c r="LQ134" s="24"/>
      <c r="LR134" s="24"/>
      <c r="LS134" s="24"/>
      <c r="LT134" s="24"/>
      <c r="LU134" s="24"/>
      <c r="LV134" s="24"/>
      <c r="LW134" s="24"/>
      <c r="LX134" s="24"/>
      <c r="LY134" s="24"/>
      <c r="LZ134" s="24"/>
      <c r="MA134" s="24"/>
      <c r="MB134" s="24"/>
      <c r="MC134" s="24"/>
      <c r="MD134" s="24"/>
      <c r="ME134" s="24"/>
      <c r="MF134" s="24"/>
      <c r="MG134" s="24"/>
      <c r="MH134" s="24"/>
      <c r="MI134" s="24"/>
      <c r="MJ134" s="24"/>
      <c r="MK134" s="24"/>
      <c r="ML134" s="24"/>
      <c r="MM134" s="24"/>
      <c r="MN134" s="24"/>
      <c r="MO134" s="24"/>
      <c r="MP134" s="24"/>
      <c r="MQ134" s="24"/>
      <c r="MR134" s="24"/>
      <c r="MS134" s="24"/>
      <c r="MT134" s="24"/>
      <c r="MU134" s="24"/>
      <c r="MV134" s="24"/>
      <c r="MW134" s="24"/>
      <c r="MX134" s="24"/>
      <c r="MY134" s="24"/>
      <c r="MZ134" s="24"/>
      <c r="NA134" s="24"/>
      <c r="NB134" s="24"/>
      <c r="NC134" s="24"/>
      <c r="ND134" s="24"/>
      <c r="NE134" s="24"/>
      <c r="NF134" s="24"/>
      <c r="NG134" s="24"/>
      <c r="NH134" s="24"/>
      <c r="NI134" s="24"/>
      <c r="NJ134" s="24"/>
      <c r="NK134" s="24"/>
      <c r="NL134" s="24"/>
      <c r="NM134" s="24"/>
      <c r="NN134" s="24"/>
      <c r="NO134" s="24"/>
      <c r="NP134" s="24"/>
      <c r="NQ134" s="24"/>
      <c r="NR134" s="24"/>
      <c r="NS134" s="24"/>
      <c r="NT134" s="24"/>
      <c r="NU134" s="24"/>
      <c r="NV134" s="24"/>
      <c r="NW134" s="24"/>
      <c r="NX134" s="24"/>
      <c r="NY134" s="24"/>
      <c r="NZ134" s="24"/>
      <c r="OA134" s="24"/>
      <c r="OB134" s="24"/>
      <c r="OC134" s="24"/>
      <c r="OD134" s="24"/>
      <c r="OE134" s="24"/>
      <c r="OF134" s="24"/>
      <c r="OG134" s="24"/>
      <c r="OH134" s="24"/>
      <c r="OI134" s="24"/>
      <c r="OJ134" s="24"/>
      <c r="OK134" s="24"/>
      <c r="OL134" s="24"/>
      <c r="OM134" s="24"/>
      <c r="ON134" s="24"/>
      <c r="OO134" s="24"/>
      <c r="OP134" s="24"/>
      <c r="OQ134" s="24"/>
      <c r="OR134" s="24"/>
      <c r="OS134" s="24"/>
      <c r="OT134" s="24"/>
      <c r="OU134" s="24"/>
      <c r="OV134" s="24"/>
      <c r="OW134" s="24"/>
      <c r="OX134" s="24"/>
      <c r="OY134" s="24"/>
      <c r="OZ134" s="24"/>
      <c r="PA134" s="24"/>
      <c r="PB134" s="24"/>
      <c r="PC134" s="24"/>
      <c r="PD134" s="24"/>
      <c r="PE134" s="24"/>
      <c r="PF134" s="24"/>
      <c r="PG134" s="24"/>
      <c r="PH134" s="24"/>
      <c r="PI134" s="24"/>
      <c r="PJ134" s="24"/>
      <c r="PK134" s="24"/>
      <c r="PL134" s="24"/>
      <c r="PM134" s="24"/>
      <c r="PN134" s="24"/>
      <c r="PO134" s="24"/>
      <c r="PP134" s="24"/>
      <c r="PQ134" s="24"/>
      <c r="PR134" s="24"/>
      <c r="PS134" s="24"/>
      <c r="PT134" s="24"/>
      <c r="PU134" s="24"/>
      <c r="PV134" s="24"/>
      <c r="PW134" s="24"/>
      <c r="PX134" s="24"/>
      <c r="PY134" s="24"/>
      <c r="PZ134" s="24"/>
      <c r="QA134" s="24"/>
      <c r="QB134" s="24"/>
      <c r="QC134" s="24"/>
      <c r="QD134" s="24"/>
      <c r="QE134" s="24"/>
      <c r="QF134" s="24"/>
      <c r="QG134" s="24"/>
      <c r="QH134" s="24"/>
      <c r="QI134" s="24"/>
      <c r="QJ134" s="24"/>
      <c r="QK134" s="24"/>
      <c r="QL134" s="24"/>
      <c r="QM134" s="24"/>
      <c r="QN134" s="24"/>
      <c r="QO134" s="24"/>
      <c r="QP134" s="24"/>
      <c r="QQ134" s="24"/>
      <c r="QR134" s="24"/>
      <c r="QS134" s="24"/>
      <c r="QT134" s="24"/>
      <c r="QU134" s="24"/>
      <c r="QV134" s="24"/>
      <c r="QW134" s="24"/>
      <c r="QX134" s="24"/>
      <c r="QY134" s="24"/>
      <c r="QZ134" s="24"/>
      <c r="RA134" s="24"/>
      <c r="RB134" s="24"/>
      <c r="RC134" s="24"/>
      <c r="RD134" s="24"/>
      <c r="RE134" s="24"/>
      <c r="RF134" s="24"/>
      <c r="RG134" s="24"/>
      <c r="RH134" s="24"/>
      <c r="RI134" s="24"/>
      <c r="RJ134" s="24"/>
      <c r="RK134" s="24"/>
      <c r="RL134" s="24"/>
      <c r="RM134" s="24"/>
      <c r="RN134" s="24"/>
      <c r="RO134" s="24"/>
      <c r="RP134" s="24"/>
      <c r="RQ134" s="24"/>
      <c r="RR134" s="24"/>
      <c r="RS134" s="24"/>
      <c r="RT134" s="24"/>
      <c r="RU134" s="24"/>
      <c r="RV134" s="24"/>
      <c r="RW134" s="24"/>
      <c r="RX134" s="24"/>
      <c r="RY134" s="24"/>
      <c r="RZ134" s="24"/>
      <c r="SA134" s="24"/>
      <c r="SB134" s="24"/>
      <c r="SC134" s="24"/>
      <c r="SD134" s="24"/>
      <c r="SE134" s="24"/>
      <c r="SF134" s="24"/>
      <c r="SG134" s="24"/>
      <c r="SH134" s="24"/>
      <c r="SI134" s="24"/>
      <c r="SJ134" s="24"/>
      <c r="SK134" s="24"/>
      <c r="SL134" s="24"/>
      <c r="SM134" s="24"/>
      <c r="SN134" s="24"/>
      <c r="SO134" s="24"/>
      <c r="SP134" s="24"/>
      <c r="SQ134" s="24"/>
      <c r="SR134" s="24"/>
      <c r="SS134" s="24"/>
      <c r="ST134" s="24"/>
      <c r="SU134" s="24"/>
      <c r="SV134" s="24"/>
      <c r="SW134" s="24"/>
      <c r="SX134" s="24"/>
      <c r="SY134" s="24"/>
      <c r="SZ134" s="24"/>
      <c r="TA134" s="24"/>
      <c r="TB134" s="24"/>
      <c r="TC134" s="24"/>
      <c r="TD134" s="24"/>
      <c r="TE134" s="24"/>
      <c r="TF134" s="24"/>
      <c r="TG134" s="24"/>
      <c r="TH134" s="24"/>
      <c r="TI134" s="24"/>
      <c r="TJ134" s="24"/>
      <c r="TK134" s="24"/>
      <c r="TL134" s="24"/>
      <c r="TM134" s="24"/>
      <c r="TN134" s="24"/>
      <c r="TO134" s="24"/>
      <c r="TP134" s="24"/>
      <c r="TQ134" s="24"/>
      <c r="TR134" s="24"/>
      <c r="TS134" s="24"/>
      <c r="TT134" s="24"/>
      <c r="TU134" s="24"/>
      <c r="TV134" s="24"/>
      <c r="TW134" s="24"/>
      <c r="TX134" s="24"/>
      <c r="TY134" s="24"/>
      <c r="TZ134" s="24"/>
      <c r="UA134" s="24"/>
      <c r="UB134" s="24"/>
      <c r="UC134" s="24"/>
      <c r="UD134" s="24"/>
      <c r="UE134" s="24"/>
      <c r="UF134" s="24"/>
      <c r="UG134" s="24"/>
      <c r="UH134" s="24"/>
      <c r="UI134" s="24"/>
      <c r="UJ134" s="24"/>
      <c r="UK134" s="24"/>
      <c r="UL134" s="24"/>
      <c r="UM134" s="24"/>
      <c r="UN134" s="24"/>
      <c r="UO134" s="24"/>
      <c r="UP134" s="24"/>
      <c r="UQ134" s="24"/>
      <c r="UR134" s="24"/>
      <c r="US134" s="24"/>
      <c r="UT134" s="24"/>
      <c r="UU134" s="24"/>
      <c r="UV134" s="24"/>
      <c r="UW134" s="24"/>
      <c r="UX134" s="24"/>
      <c r="UY134" s="24"/>
      <c r="UZ134" s="24"/>
      <c r="VA134" s="24"/>
      <c r="VB134" s="24"/>
      <c r="VC134" s="24"/>
      <c r="VD134" s="24"/>
      <c r="VE134" s="24"/>
      <c r="VF134" s="24"/>
      <c r="VG134" s="24"/>
      <c r="VH134" s="24"/>
      <c r="VI134" s="24"/>
      <c r="VJ134" s="24"/>
      <c r="VK134" s="24"/>
      <c r="VL134" s="24"/>
      <c r="VM134" s="24"/>
      <c r="VN134" s="24"/>
      <c r="VO134" s="24"/>
      <c r="VP134" s="24"/>
      <c r="VQ134" s="24"/>
      <c r="VR134" s="24"/>
      <c r="VS134" s="24"/>
      <c r="VT134" s="24"/>
      <c r="VU134" s="24"/>
      <c r="VV134" s="24"/>
      <c r="VW134" s="24"/>
      <c r="VX134" s="24"/>
      <c r="VY134" s="24"/>
      <c r="VZ134" s="24"/>
      <c r="WA134" s="24"/>
      <c r="WB134" s="24"/>
      <c r="WC134" s="24"/>
      <c r="WD134" s="24"/>
      <c r="WE134" s="24"/>
      <c r="WF134" s="24"/>
      <c r="WG134" s="24"/>
      <c r="WH134" s="24"/>
      <c r="WI134" s="24"/>
      <c r="WJ134" s="24"/>
      <c r="WK134" s="24"/>
      <c r="WL134" s="24"/>
      <c r="WM134" s="24"/>
      <c r="WN134" s="24"/>
      <c r="WO134" s="24"/>
      <c r="WP134" s="24"/>
      <c r="WQ134" s="24"/>
      <c r="WR134" s="24"/>
      <c r="WS134" s="24"/>
      <c r="WT134" s="24"/>
      <c r="WU134" s="24"/>
      <c r="WV134" s="24"/>
      <c r="WW134" s="24"/>
      <c r="WX134" s="24"/>
      <c r="WY134" s="24"/>
      <c r="WZ134" s="24"/>
      <c r="XA134" s="24"/>
      <c r="XB134" s="24"/>
      <c r="XC134" s="24"/>
      <c r="XD134" s="24"/>
      <c r="XE134" s="24"/>
      <c r="XF134" s="24"/>
      <c r="XG134" s="24"/>
      <c r="XH134" s="24"/>
      <c r="XI134" s="24"/>
      <c r="XJ134" s="24"/>
      <c r="XK134" s="24"/>
      <c r="XL134" s="24"/>
      <c r="XM134" s="24"/>
      <c r="XN134" s="24"/>
      <c r="XO134" s="24"/>
      <c r="XP134" s="24"/>
      <c r="XQ134" s="24"/>
      <c r="XR134" s="24"/>
      <c r="XS134" s="24"/>
      <c r="XT134" s="24"/>
      <c r="XU134" s="24"/>
      <c r="XV134" s="24"/>
      <c r="XW134" s="24"/>
      <c r="XX134" s="24"/>
      <c r="XY134" s="24"/>
      <c r="XZ134" s="24"/>
      <c r="YA134" s="24"/>
      <c r="YB134" s="24"/>
      <c r="YC134" s="24"/>
      <c r="YD134" s="24"/>
      <c r="YE134" s="24"/>
      <c r="YF134" s="24"/>
      <c r="YG134" s="24"/>
      <c r="YH134" s="24"/>
      <c r="YI134" s="24"/>
      <c r="YJ134" s="24"/>
      <c r="YK134" s="24"/>
      <c r="YL134" s="24"/>
      <c r="YM134" s="24"/>
      <c r="YN134" s="24"/>
      <c r="YO134" s="24"/>
      <c r="YP134" s="24"/>
      <c r="YQ134" s="24"/>
      <c r="YR134" s="24"/>
      <c r="YS134" s="24"/>
      <c r="YT134" s="24"/>
      <c r="YU134" s="24"/>
      <c r="YV134" s="24"/>
      <c r="YW134" s="24"/>
      <c r="YX134" s="24"/>
      <c r="YY134" s="24"/>
      <c r="YZ134" s="24"/>
      <c r="ZA134" s="24"/>
      <c r="ZB134" s="24"/>
      <c r="ZC134" s="24"/>
      <c r="ZD134" s="24"/>
      <c r="ZE134" s="24"/>
      <c r="ZF134" s="24"/>
      <c r="ZG134" s="24"/>
      <c r="ZH134" s="24"/>
      <c r="ZI134" s="24"/>
      <c r="ZJ134" s="24"/>
      <c r="ZK134" s="24"/>
      <c r="ZL134" s="24"/>
      <c r="ZM134" s="24"/>
      <c r="ZN134" s="24"/>
      <c r="ZO134" s="24"/>
      <c r="ZP134" s="24"/>
      <c r="ZQ134" s="24"/>
      <c r="ZR134" s="24"/>
      <c r="ZS134" s="24"/>
      <c r="ZT134" s="24"/>
      <c r="ZU134" s="24"/>
      <c r="ZV134" s="24"/>
      <c r="ZW134" s="24"/>
      <c r="ZX134" s="24"/>
      <c r="ZY134" s="24"/>
      <c r="ZZ134" s="24"/>
      <c r="AAA134" s="24"/>
      <c r="AAB134" s="24"/>
      <c r="AAC134" s="24"/>
      <c r="AAD134" s="24"/>
      <c r="AAE134" s="24"/>
      <c r="AAF134" s="24"/>
      <c r="AAG134" s="24"/>
      <c r="AAH134" s="24"/>
      <c r="AAI134" s="24"/>
      <c r="AAJ134" s="24"/>
      <c r="AAK134" s="24"/>
      <c r="AAL134" s="24"/>
      <c r="AAM134" s="24"/>
      <c r="AAN134" s="24"/>
      <c r="AAO134" s="24"/>
      <c r="AAP134" s="24"/>
      <c r="AAQ134" s="24"/>
      <c r="AAR134" s="24"/>
      <c r="AAS134" s="24"/>
      <c r="AAT134" s="24"/>
      <c r="AAU134" s="24"/>
      <c r="AAV134" s="24"/>
      <c r="AAW134" s="24"/>
      <c r="AAX134" s="24"/>
      <c r="AAY134" s="24"/>
      <c r="AAZ134" s="24"/>
      <c r="ABA134" s="24"/>
      <c r="ABB134" s="24"/>
      <c r="ABC134" s="24"/>
      <c r="ABD134" s="24"/>
      <c r="ABE134" s="24"/>
      <c r="ABF134" s="24"/>
      <c r="ABG134" s="24"/>
      <c r="ABH134" s="24"/>
      <c r="ABI134" s="24"/>
      <c r="ABJ134" s="24"/>
      <c r="ABK134" s="24"/>
      <c r="ABL134" s="24"/>
      <c r="ABM134" s="24"/>
      <c r="ABN134" s="24"/>
      <c r="ABO134" s="24"/>
      <c r="ABP134" s="24"/>
      <c r="ABQ134" s="24"/>
      <c r="ABR134" s="24"/>
      <c r="ABS134" s="24"/>
      <c r="ABT134" s="24"/>
      <c r="ABU134" s="24"/>
      <c r="ABV134" s="24"/>
      <c r="ABW134" s="24"/>
      <c r="ABX134" s="24"/>
      <c r="ABY134" s="24"/>
      <c r="ABZ134" s="24"/>
      <c r="ACA134" s="24"/>
      <c r="ACB134" s="24"/>
      <c r="ACC134" s="24"/>
      <c r="ACD134" s="24"/>
      <c r="ACE134" s="24"/>
      <c r="ACF134" s="24"/>
      <c r="ACG134" s="24"/>
      <c r="ACH134" s="24"/>
      <c r="ACI134" s="24"/>
      <c r="ACJ134" s="24"/>
      <c r="ACK134" s="24"/>
      <c r="ACL134" s="24"/>
      <c r="ACM134" s="24"/>
      <c r="ACN134" s="24"/>
      <c r="ACO134" s="24"/>
      <c r="ACP134" s="24"/>
      <c r="ACQ134" s="24"/>
      <c r="ACR134" s="24"/>
      <c r="ACS134" s="24"/>
      <c r="ACT134" s="24"/>
      <c r="ACU134" s="24"/>
      <c r="ACV134" s="24"/>
      <c r="ACW134" s="24"/>
      <c r="ACX134" s="24"/>
      <c r="ACY134" s="24"/>
      <c r="ACZ134" s="24"/>
      <c r="ADA134" s="24"/>
      <c r="ADB134" s="24"/>
      <c r="ADC134" s="24"/>
      <c r="ADD134" s="24"/>
      <c r="ADE134" s="24"/>
      <c r="ADF134" s="24"/>
      <c r="ADG134" s="24"/>
      <c r="ADH134" s="24"/>
      <c r="ADI134" s="24"/>
      <c r="ADJ134" s="24"/>
      <c r="ADK134" s="24"/>
      <c r="ADL134" s="24"/>
      <c r="ADM134" s="24"/>
      <c r="ADN134" s="24"/>
      <c r="ADO134" s="24"/>
      <c r="ADP134" s="24"/>
      <c r="ADQ134" s="24"/>
      <c r="ADR134" s="24"/>
      <c r="ADS134" s="24"/>
      <c r="ADT134" s="24"/>
      <c r="ADU134" s="24"/>
      <c r="ADV134" s="24"/>
      <c r="ADW134" s="24"/>
      <c r="ADX134" s="24"/>
      <c r="ADY134" s="24"/>
      <c r="ADZ134" s="24"/>
      <c r="AEA134" s="24"/>
      <c r="AEB134" s="24"/>
      <c r="AEC134" s="24"/>
      <c r="AED134" s="24"/>
      <c r="AEE134" s="24"/>
      <c r="AEF134" s="24"/>
      <c r="AEG134" s="24"/>
      <c r="AEH134" s="24"/>
      <c r="AEI134" s="24"/>
      <c r="AEJ134" s="24"/>
      <c r="AEK134" s="24"/>
      <c r="AEL134" s="24"/>
      <c r="AEM134" s="24"/>
      <c r="AEN134" s="24"/>
      <c r="AEO134" s="24"/>
      <c r="AEP134" s="24"/>
      <c r="AEQ134" s="24"/>
      <c r="AER134" s="24"/>
      <c r="AES134" s="24"/>
      <c r="AET134" s="24"/>
      <c r="AEU134" s="24"/>
      <c r="AEV134" s="24"/>
      <c r="AEW134" s="24"/>
      <c r="AEX134" s="24"/>
      <c r="AEY134" s="24"/>
      <c r="AEZ134" s="24"/>
      <c r="AFA134" s="24"/>
      <c r="AFB134" s="24"/>
      <c r="AFC134" s="24"/>
      <c r="AFD134" s="24"/>
      <c r="AFE134" s="24"/>
      <c r="AFF134" s="24"/>
      <c r="AFG134" s="24"/>
      <c r="AFH134" s="24"/>
      <c r="AFI134" s="24"/>
      <c r="AFJ134" s="24"/>
      <c r="AFK134" s="24"/>
      <c r="AFL134" s="24"/>
      <c r="AFM134" s="24"/>
      <c r="AFN134" s="24"/>
      <c r="AFO134" s="24"/>
      <c r="AFP134" s="24"/>
      <c r="AFQ134" s="24"/>
      <c r="AFR134" s="24"/>
      <c r="AFS134" s="24"/>
      <c r="AFT134" s="24"/>
      <c r="AFU134" s="24"/>
      <c r="AFV134" s="24"/>
      <c r="AFW134" s="24"/>
      <c r="AFX134" s="24"/>
      <c r="AFY134" s="24"/>
      <c r="AFZ134" s="24"/>
      <c r="AGA134" s="24"/>
      <c r="AGB134" s="24"/>
      <c r="AGC134" s="24"/>
      <c r="AGD134" s="24"/>
      <c r="AGE134" s="24"/>
      <c r="AGF134" s="24"/>
      <c r="AGG134" s="24"/>
      <c r="AGH134" s="24"/>
      <c r="AGI134" s="24"/>
    </row>
    <row r="135" spans="1:867" s="17" customFormat="1" ht="27.75" customHeight="1" x14ac:dyDescent="0.35">
      <c r="A135" s="18">
        <f t="shared" si="6"/>
        <v>14</v>
      </c>
      <c r="B135" s="71" t="s">
        <v>144</v>
      </c>
      <c r="C135" s="67"/>
      <c r="D135" s="67"/>
      <c r="E135" s="68"/>
      <c r="F135" s="16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4"/>
      <c r="CB135" s="24"/>
      <c r="CC135" s="24"/>
      <c r="CD135" s="24"/>
      <c r="CE135" s="24"/>
      <c r="CF135" s="24"/>
      <c r="CG135" s="24"/>
      <c r="CH135" s="24"/>
      <c r="CI135" s="24"/>
      <c r="CJ135" s="24"/>
      <c r="CK135" s="24"/>
      <c r="CL135" s="24"/>
      <c r="CM135" s="24"/>
      <c r="CN135" s="24"/>
      <c r="CO135" s="24"/>
      <c r="CP135" s="24"/>
      <c r="CQ135" s="24"/>
      <c r="CR135" s="24"/>
      <c r="CS135" s="24"/>
      <c r="CT135" s="24"/>
      <c r="CU135" s="24"/>
      <c r="CV135" s="24"/>
      <c r="CW135" s="24"/>
      <c r="CX135" s="24"/>
      <c r="CY135" s="24"/>
      <c r="CZ135" s="24"/>
      <c r="DA135" s="24"/>
      <c r="DB135" s="24"/>
      <c r="DC135" s="24"/>
      <c r="DD135" s="24"/>
      <c r="DE135" s="24"/>
      <c r="DF135" s="24"/>
      <c r="DG135" s="24"/>
      <c r="DH135" s="24"/>
      <c r="DI135" s="24"/>
      <c r="DJ135" s="24"/>
      <c r="DK135" s="24"/>
      <c r="DL135" s="24"/>
      <c r="DM135" s="24"/>
      <c r="DN135" s="24"/>
      <c r="DO135" s="24"/>
      <c r="DP135" s="24"/>
      <c r="DQ135" s="24"/>
      <c r="DR135" s="24"/>
      <c r="DS135" s="24"/>
      <c r="DT135" s="24"/>
      <c r="DU135" s="24"/>
      <c r="DV135" s="24"/>
      <c r="DW135" s="24"/>
      <c r="DX135" s="24"/>
      <c r="DY135" s="24"/>
      <c r="DZ135" s="24"/>
      <c r="EA135" s="24"/>
      <c r="EB135" s="24"/>
      <c r="EC135" s="24"/>
      <c r="ED135" s="24"/>
      <c r="EE135" s="24"/>
      <c r="EF135" s="24"/>
      <c r="EG135" s="24"/>
      <c r="EH135" s="24"/>
      <c r="EI135" s="24"/>
      <c r="EJ135" s="24"/>
      <c r="EK135" s="24"/>
      <c r="EL135" s="24"/>
      <c r="EM135" s="24"/>
      <c r="EN135" s="24"/>
      <c r="EO135" s="24"/>
      <c r="EP135" s="24"/>
      <c r="EQ135" s="24"/>
      <c r="ER135" s="24"/>
      <c r="ES135" s="24"/>
      <c r="ET135" s="24"/>
      <c r="EU135" s="24"/>
      <c r="EV135" s="24"/>
      <c r="EW135" s="24"/>
      <c r="EX135" s="24"/>
      <c r="EY135" s="24"/>
      <c r="EZ135" s="24"/>
      <c r="FA135" s="24"/>
      <c r="FB135" s="24"/>
      <c r="FC135" s="24"/>
      <c r="FD135" s="24"/>
      <c r="FE135" s="24"/>
      <c r="FF135" s="24"/>
      <c r="FG135" s="24"/>
      <c r="FH135" s="24"/>
      <c r="FI135" s="24"/>
      <c r="FJ135" s="24"/>
      <c r="FK135" s="24"/>
      <c r="FL135" s="24"/>
      <c r="FM135" s="24"/>
      <c r="FN135" s="24"/>
      <c r="FO135" s="24"/>
      <c r="FP135" s="24"/>
      <c r="FQ135" s="24"/>
      <c r="FR135" s="24"/>
      <c r="FS135" s="24"/>
      <c r="FT135" s="24"/>
      <c r="FU135" s="24"/>
      <c r="FV135" s="24"/>
      <c r="FW135" s="24"/>
      <c r="FX135" s="24"/>
      <c r="FY135" s="24"/>
      <c r="FZ135" s="24"/>
      <c r="GA135" s="24"/>
      <c r="GB135" s="24"/>
      <c r="GC135" s="24"/>
      <c r="GD135" s="24"/>
      <c r="GE135" s="24"/>
      <c r="GF135" s="24"/>
      <c r="GG135" s="24"/>
      <c r="GH135" s="24"/>
      <c r="GI135" s="24"/>
      <c r="GJ135" s="24"/>
      <c r="GK135" s="24"/>
      <c r="GL135" s="24"/>
      <c r="GM135" s="24"/>
      <c r="GN135" s="24"/>
      <c r="GO135" s="24"/>
      <c r="GP135" s="24"/>
      <c r="GQ135" s="24"/>
      <c r="GR135" s="24"/>
      <c r="GS135" s="24"/>
      <c r="GT135" s="24"/>
      <c r="GU135" s="24"/>
      <c r="GV135" s="24"/>
      <c r="GW135" s="24"/>
      <c r="GX135" s="24"/>
      <c r="GY135" s="24"/>
      <c r="GZ135" s="24"/>
      <c r="HA135" s="24"/>
      <c r="HB135" s="24"/>
      <c r="HC135" s="24"/>
      <c r="HD135" s="24"/>
      <c r="HE135" s="24"/>
      <c r="HF135" s="24"/>
      <c r="HG135" s="24"/>
      <c r="HH135" s="24"/>
      <c r="HI135" s="24"/>
      <c r="HJ135" s="24"/>
      <c r="HK135" s="24"/>
      <c r="HL135" s="24"/>
      <c r="HM135" s="24"/>
      <c r="HN135" s="24"/>
      <c r="HO135" s="24"/>
      <c r="HP135" s="24"/>
      <c r="HQ135" s="24"/>
      <c r="HR135" s="24"/>
      <c r="HS135" s="24"/>
      <c r="HT135" s="24"/>
      <c r="HU135" s="24"/>
      <c r="HV135" s="24"/>
      <c r="HW135" s="24"/>
      <c r="HX135" s="24"/>
      <c r="HY135" s="24"/>
      <c r="HZ135" s="24"/>
      <c r="IA135" s="24"/>
      <c r="IB135" s="24"/>
      <c r="IC135" s="24"/>
      <c r="ID135" s="24"/>
      <c r="IE135" s="24"/>
      <c r="IF135" s="24"/>
      <c r="IG135" s="24"/>
      <c r="IH135" s="24"/>
      <c r="II135" s="24"/>
      <c r="IJ135" s="24"/>
      <c r="IK135" s="24"/>
      <c r="IL135" s="24"/>
      <c r="IM135" s="24"/>
      <c r="IN135" s="24"/>
      <c r="IO135" s="24"/>
      <c r="IP135" s="24"/>
      <c r="IQ135" s="24"/>
      <c r="IR135" s="24"/>
      <c r="IS135" s="24"/>
      <c r="IT135" s="24"/>
      <c r="IU135" s="24"/>
      <c r="IV135" s="24"/>
      <c r="IW135" s="24"/>
      <c r="IX135" s="24"/>
      <c r="IY135" s="24"/>
      <c r="IZ135" s="24"/>
      <c r="JA135" s="24"/>
      <c r="JB135" s="24"/>
      <c r="JC135" s="24"/>
      <c r="JD135" s="24"/>
      <c r="JE135" s="24"/>
      <c r="JF135" s="24"/>
      <c r="JG135" s="24"/>
      <c r="JH135" s="24"/>
      <c r="JI135" s="24"/>
      <c r="JJ135" s="24"/>
      <c r="JK135" s="24"/>
      <c r="JL135" s="24"/>
      <c r="JM135" s="24"/>
      <c r="JN135" s="24"/>
      <c r="JO135" s="24"/>
      <c r="JP135" s="24"/>
      <c r="JQ135" s="24"/>
      <c r="JR135" s="24"/>
      <c r="JS135" s="24"/>
      <c r="JT135" s="24"/>
      <c r="JU135" s="24"/>
      <c r="JV135" s="24"/>
      <c r="JW135" s="24"/>
      <c r="JX135" s="24"/>
      <c r="JY135" s="24"/>
      <c r="JZ135" s="24"/>
      <c r="KA135" s="24"/>
      <c r="KB135" s="24"/>
      <c r="KC135" s="24"/>
      <c r="KD135" s="24"/>
      <c r="KE135" s="24"/>
      <c r="KF135" s="24"/>
      <c r="KG135" s="24"/>
      <c r="KH135" s="24"/>
      <c r="KI135" s="24"/>
      <c r="KJ135" s="24"/>
      <c r="KK135" s="24"/>
      <c r="KL135" s="24"/>
      <c r="KM135" s="24"/>
      <c r="KN135" s="24"/>
      <c r="KO135" s="24"/>
      <c r="KP135" s="24"/>
      <c r="KQ135" s="24"/>
      <c r="KR135" s="24"/>
      <c r="KS135" s="24"/>
      <c r="KT135" s="24"/>
      <c r="KU135" s="24"/>
      <c r="KV135" s="24"/>
      <c r="KW135" s="24"/>
      <c r="KX135" s="24"/>
      <c r="KY135" s="24"/>
      <c r="KZ135" s="24"/>
      <c r="LA135" s="24"/>
      <c r="LB135" s="24"/>
      <c r="LC135" s="24"/>
      <c r="LD135" s="24"/>
      <c r="LE135" s="24"/>
      <c r="LF135" s="24"/>
      <c r="LG135" s="24"/>
      <c r="LH135" s="24"/>
      <c r="LI135" s="24"/>
      <c r="LJ135" s="24"/>
      <c r="LK135" s="24"/>
      <c r="LL135" s="24"/>
      <c r="LM135" s="24"/>
      <c r="LN135" s="24"/>
      <c r="LO135" s="24"/>
      <c r="LP135" s="24"/>
      <c r="LQ135" s="24"/>
      <c r="LR135" s="24"/>
      <c r="LS135" s="24"/>
      <c r="LT135" s="24"/>
      <c r="LU135" s="24"/>
      <c r="LV135" s="24"/>
      <c r="LW135" s="24"/>
      <c r="LX135" s="24"/>
      <c r="LY135" s="24"/>
      <c r="LZ135" s="24"/>
      <c r="MA135" s="24"/>
      <c r="MB135" s="24"/>
      <c r="MC135" s="24"/>
      <c r="MD135" s="24"/>
      <c r="ME135" s="24"/>
      <c r="MF135" s="24"/>
      <c r="MG135" s="24"/>
      <c r="MH135" s="24"/>
      <c r="MI135" s="24"/>
      <c r="MJ135" s="24"/>
      <c r="MK135" s="24"/>
      <c r="ML135" s="24"/>
      <c r="MM135" s="24"/>
      <c r="MN135" s="24"/>
      <c r="MO135" s="24"/>
      <c r="MP135" s="24"/>
      <c r="MQ135" s="24"/>
      <c r="MR135" s="24"/>
      <c r="MS135" s="24"/>
      <c r="MT135" s="24"/>
      <c r="MU135" s="24"/>
      <c r="MV135" s="24"/>
      <c r="MW135" s="24"/>
      <c r="MX135" s="24"/>
      <c r="MY135" s="24"/>
      <c r="MZ135" s="24"/>
      <c r="NA135" s="24"/>
      <c r="NB135" s="24"/>
      <c r="NC135" s="24"/>
      <c r="ND135" s="24"/>
      <c r="NE135" s="24"/>
      <c r="NF135" s="24"/>
      <c r="NG135" s="24"/>
      <c r="NH135" s="24"/>
      <c r="NI135" s="24"/>
      <c r="NJ135" s="24"/>
      <c r="NK135" s="24"/>
      <c r="NL135" s="24"/>
      <c r="NM135" s="24"/>
      <c r="NN135" s="24"/>
      <c r="NO135" s="24"/>
      <c r="NP135" s="24"/>
      <c r="NQ135" s="24"/>
      <c r="NR135" s="24"/>
      <c r="NS135" s="24"/>
      <c r="NT135" s="24"/>
      <c r="NU135" s="24"/>
      <c r="NV135" s="24"/>
      <c r="NW135" s="24"/>
      <c r="NX135" s="24"/>
      <c r="NY135" s="24"/>
      <c r="NZ135" s="24"/>
      <c r="OA135" s="24"/>
      <c r="OB135" s="24"/>
      <c r="OC135" s="24"/>
      <c r="OD135" s="24"/>
      <c r="OE135" s="24"/>
      <c r="OF135" s="24"/>
      <c r="OG135" s="24"/>
      <c r="OH135" s="24"/>
      <c r="OI135" s="24"/>
      <c r="OJ135" s="24"/>
      <c r="OK135" s="24"/>
      <c r="OL135" s="24"/>
      <c r="OM135" s="24"/>
      <c r="ON135" s="24"/>
      <c r="OO135" s="24"/>
      <c r="OP135" s="24"/>
      <c r="OQ135" s="24"/>
      <c r="OR135" s="24"/>
      <c r="OS135" s="24"/>
      <c r="OT135" s="24"/>
      <c r="OU135" s="24"/>
      <c r="OV135" s="24"/>
      <c r="OW135" s="24"/>
      <c r="OX135" s="24"/>
      <c r="OY135" s="24"/>
      <c r="OZ135" s="24"/>
      <c r="PA135" s="24"/>
      <c r="PB135" s="24"/>
      <c r="PC135" s="24"/>
      <c r="PD135" s="24"/>
      <c r="PE135" s="24"/>
      <c r="PF135" s="24"/>
      <c r="PG135" s="24"/>
      <c r="PH135" s="24"/>
      <c r="PI135" s="24"/>
      <c r="PJ135" s="24"/>
      <c r="PK135" s="24"/>
      <c r="PL135" s="24"/>
      <c r="PM135" s="24"/>
      <c r="PN135" s="24"/>
      <c r="PO135" s="24"/>
      <c r="PP135" s="24"/>
      <c r="PQ135" s="24"/>
      <c r="PR135" s="24"/>
      <c r="PS135" s="24"/>
      <c r="PT135" s="24"/>
      <c r="PU135" s="24"/>
      <c r="PV135" s="24"/>
      <c r="PW135" s="24"/>
      <c r="PX135" s="24"/>
      <c r="PY135" s="24"/>
      <c r="PZ135" s="24"/>
      <c r="QA135" s="24"/>
      <c r="QB135" s="24"/>
      <c r="QC135" s="24"/>
      <c r="QD135" s="24"/>
      <c r="QE135" s="24"/>
      <c r="QF135" s="24"/>
      <c r="QG135" s="24"/>
      <c r="QH135" s="24"/>
      <c r="QI135" s="24"/>
      <c r="QJ135" s="24"/>
      <c r="QK135" s="24"/>
      <c r="QL135" s="24"/>
      <c r="QM135" s="24"/>
      <c r="QN135" s="24"/>
      <c r="QO135" s="24"/>
      <c r="QP135" s="24"/>
      <c r="QQ135" s="24"/>
      <c r="QR135" s="24"/>
      <c r="QS135" s="24"/>
      <c r="QT135" s="24"/>
      <c r="QU135" s="24"/>
      <c r="QV135" s="24"/>
      <c r="QW135" s="24"/>
      <c r="QX135" s="24"/>
      <c r="QY135" s="24"/>
      <c r="QZ135" s="24"/>
      <c r="RA135" s="24"/>
      <c r="RB135" s="24"/>
      <c r="RC135" s="24"/>
      <c r="RD135" s="24"/>
      <c r="RE135" s="24"/>
      <c r="RF135" s="24"/>
      <c r="RG135" s="24"/>
      <c r="RH135" s="24"/>
      <c r="RI135" s="24"/>
      <c r="RJ135" s="24"/>
      <c r="RK135" s="24"/>
      <c r="RL135" s="24"/>
      <c r="RM135" s="24"/>
      <c r="RN135" s="24"/>
      <c r="RO135" s="24"/>
      <c r="RP135" s="24"/>
      <c r="RQ135" s="24"/>
      <c r="RR135" s="24"/>
      <c r="RS135" s="24"/>
      <c r="RT135" s="24"/>
      <c r="RU135" s="24"/>
      <c r="RV135" s="24"/>
      <c r="RW135" s="24"/>
      <c r="RX135" s="24"/>
      <c r="RY135" s="24"/>
      <c r="RZ135" s="24"/>
      <c r="SA135" s="24"/>
      <c r="SB135" s="24"/>
      <c r="SC135" s="24"/>
      <c r="SD135" s="24"/>
      <c r="SE135" s="24"/>
      <c r="SF135" s="24"/>
      <c r="SG135" s="24"/>
      <c r="SH135" s="24"/>
      <c r="SI135" s="24"/>
      <c r="SJ135" s="24"/>
      <c r="SK135" s="24"/>
      <c r="SL135" s="24"/>
      <c r="SM135" s="24"/>
      <c r="SN135" s="24"/>
      <c r="SO135" s="24"/>
      <c r="SP135" s="24"/>
      <c r="SQ135" s="24"/>
      <c r="SR135" s="24"/>
      <c r="SS135" s="24"/>
      <c r="ST135" s="24"/>
      <c r="SU135" s="24"/>
      <c r="SV135" s="24"/>
      <c r="SW135" s="24"/>
      <c r="SX135" s="24"/>
      <c r="SY135" s="24"/>
      <c r="SZ135" s="24"/>
      <c r="TA135" s="24"/>
      <c r="TB135" s="24"/>
      <c r="TC135" s="24"/>
      <c r="TD135" s="24"/>
      <c r="TE135" s="24"/>
      <c r="TF135" s="24"/>
      <c r="TG135" s="24"/>
      <c r="TH135" s="24"/>
      <c r="TI135" s="24"/>
      <c r="TJ135" s="24"/>
      <c r="TK135" s="24"/>
      <c r="TL135" s="24"/>
      <c r="TM135" s="24"/>
      <c r="TN135" s="24"/>
      <c r="TO135" s="24"/>
      <c r="TP135" s="24"/>
      <c r="TQ135" s="24"/>
      <c r="TR135" s="24"/>
      <c r="TS135" s="24"/>
      <c r="TT135" s="24"/>
      <c r="TU135" s="24"/>
      <c r="TV135" s="24"/>
      <c r="TW135" s="24"/>
      <c r="TX135" s="24"/>
      <c r="TY135" s="24"/>
      <c r="TZ135" s="24"/>
      <c r="UA135" s="24"/>
      <c r="UB135" s="24"/>
      <c r="UC135" s="24"/>
      <c r="UD135" s="24"/>
      <c r="UE135" s="24"/>
      <c r="UF135" s="24"/>
      <c r="UG135" s="24"/>
      <c r="UH135" s="24"/>
      <c r="UI135" s="24"/>
      <c r="UJ135" s="24"/>
      <c r="UK135" s="24"/>
      <c r="UL135" s="24"/>
      <c r="UM135" s="24"/>
      <c r="UN135" s="24"/>
      <c r="UO135" s="24"/>
      <c r="UP135" s="24"/>
      <c r="UQ135" s="24"/>
      <c r="UR135" s="24"/>
      <c r="US135" s="24"/>
      <c r="UT135" s="24"/>
      <c r="UU135" s="24"/>
      <c r="UV135" s="24"/>
      <c r="UW135" s="24"/>
      <c r="UX135" s="24"/>
      <c r="UY135" s="24"/>
      <c r="UZ135" s="24"/>
      <c r="VA135" s="24"/>
      <c r="VB135" s="24"/>
      <c r="VC135" s="24"/>
      <c r="VD135" s="24"/>
      <c r="VE135" s="24"/>
      <c r="VF135" s="24"/>
      <c r="VG135" s="24"/>
      <c r="VH135" s="24"/>
      <c r="VI135" s="24"/>
      <c r="VJ135" s="24"/>
      <c r="VK135" s="24"/>
      <c r="VL135" s="24"/>
      <c r="VM135" s="24"/>
      <c r="VN135" s="24"/>
      <c r="VO135" s="24"/>
      <c r="VP135" s="24"/>
      <c r="VQ135" s="24"/>
      <c r="VR135" s="24"/>
      <c r="VS135" s="24"/>
      <c r="VT135" s="24"/>
      <c r="VU135" s="24"/>
      <c r="VV135" s="24"/>
      <c r="VW135" s="24"/>
      <c r="VX135" s="24"/>
      <c r="VY135" s="24"/>
      <c r="VZ135" s="24"/>
      <c r="WA135" s="24"/>
      <c r="WB135" s="24"/>
      <c r="WC135" s="24"/>
      <c r="WD135" s="24"/>
      <c r="WE135" s="24"/>
      <c r="WF135" s="24"/>
      <c r="WG135" s="24"/>
      <c r="WH135" s="24"/>
      <c r="WI135" s="24"/>
      <c r="WJ135" s="24"/>
      <c r="WK135" s="24"/>
      <c r="WL135" s="24"/>
      <c r="WM135" s="24"/>
      <c r="WN135" s="24"/>
      <c r="WO135" s="24"/>
      <c r="WP135" s="24"/>
      <c r="WQ135" s="24"/>
      <c r="WR135" s="24"/>
      <c r="WS135" s="24"/>
      <c r="WT135" s="24"/>
      <c r="WU135" s="24"/>
      <c r="WV135" s="24"/>
      <c r="WW135" s="24"/>
      <c r="WX135" s="24"/>
      <c r="WY135" s="24"/>
      <c r="WZ135" s="24"/>
      <c r="XA135" s="24"/>
      <c r="XB135" s="24"/>
      <c r="XC135" s="24"/>
      <c r="XD135" s="24"/>
      <c r="XE135" s="24"/>
      <c r="XF135" s="24"/>
      <c r="XG135" s="24"/>
      <c r="XH135" s="24"/>
      <c r="XI135" s="24"/>
      <c r="XJ135" s="24"/>
      <c r="XK135" s="24"/>
      <c r="XL135" s="24"/>
      <c r="XM135" s="24"/>
      <c r="XN135" s="24"/>
      <c r="XO135" s="24"/>
      <c r="XP135" s="24"/>
      <c r="XQ135" s="24"/>
      <c r="XR135" s="24"/>
      <c r="XS135" s="24"/>
      <c r="XT135" s="24"/>
      <c r="XU135" s="24"/>
      <c r="XV135" s="24"/>
      <c r="XW135" s="24"/>
      <c r="XX135" s="24"/>
      <c r="XY135" s="24"/>
      <c r="XZ135" s="24"/>
      <c r="YA135" s="24"/>
      <c r="YB135" s="24"/>
      <c r="YC135" s="24"/>
      <c r="YD135" s="24"/>
      <c r="YE135" s="24"/>
      <c r="YF135" s="24"/>
      <c r="YG135" s="24"/>
      <c r="YH135" s="24"/>
      <c r="YI135" s="24"/>
      <c r="YJ135" s="24"/>
      <c r="YK135" s="24"/>
      <c r="YL135" s="24"/>
      <c r="YM135" s="24"/>
      <c r="YN135" s="24"/>
      <c r="YO135" s="24"/>
      <c r="YP135" s="24"/>
      <c r="YQ135" s="24"/>
      <c r="YR135" s="24"/>
      <c r="YS135" s="24"/>
      <c r="YT135" s="24"/>
      <c r="YU135" s="24"/>
      <c r="YV135" s="24"/>
      <c r="YW135" s="24"/>
      <c r="YX135" s="24"/>
      <c r="YY135" s="24"/>
      <c r="YZ135" s="24"/>
      <c r="ZA135" s="24"/>
      <c r="ZB135" s="24"/>
      <c r="ZC135" s="24"/>
      <c r="ZD135" s="24"/>
      <c r="ZE135" s="24"/>
      <c r="ZF135" s="24"/>
      <c r="ZG135" s="24"/>
      <c r="ZH135" s="24"/>
      <c r="ZI135" s="24"/>
      <c r="ZJ135" s="24"/>
      <c r="ZK135" s="24"/>
      <c r="ZL135" s="24"/>
      <c r="ZM135" s="24"/>
      <c r="ZN135" s="24"/>
      <c r="ZO135" s="24"/>
      <c r="ZP135" s="24"/>
      <c r="ZQ135" s="24"/>
      <c r="ZR135" s="24"/>
      <c r="ZS135" s="24"/>
      <c r="ZT135" s="24"/>
      <c r="ZU135" s="24"/>
      <c r="ZV135" s="24"/>
      <c r="ZW135" s="24"/>
      <c r="ZX135" s="24"/>
      <c r="ZY135" s="24"/>
      <c r="ZZ135" s="24"/>
      <c r="AAA135" s="24"/>
      <c r="AAB135" s="24"/>
      <c r="AAC135" s="24"/>
      <c r="AAD135" s="24"/>
      <c r="AAE135" s="24"/>
      <c r="AAF135" s="24"/>
      <c r="AAG135" s="24"/>
      <c r="AAH135" s="24"/>
      <c r="AAI135" s="24"/>
      <c r="AAJ135" s="24"/>
      <c r="AAK135" s="24"/>
      <c r="AAL135" s="24"/>
      <c r="AAM135" s="24"/>
      <c r="AAN135" s="24"/>
      <c r="AAO135" s="24"/>
      <c r="AAP135" s="24"/>
      <c r="AAQ135" s="24"/>
      <c r="AAR135" s="24"/>
      <c r="AAS135" s="24"/>
      <c r="AAT135" s="24"/>
      <c r="AAU135" s="24"/>
      <c r="AAV135" s="24"/>
      <c r="AAW135" s="24"/>
      <c r="AAX135" s="24"/>
      <c r="AAY135" s="24"/>
      <c r="AAZ135" s="24"/>
      <c r="ABA135" s="24"/>
      <c r="ABB135" s="24"/>
      <c r="ABC135" s="24"/>
      <c r="ABD135" s="24"/>
      <c r="ABE135" s="24"/>
      <c r="ABF135" s="24"/>
      <c r="ABG135" s="24"/>
      <c r="ABH135" s="24"/>
      <c r="ABI135" s="24"/>
      <c r="ABJ135" s="24"/>
      <c r="ABK135" s="24"/>
      <c r="ABL135" s="24"/>
      <c r="ABM135" s="24"/>
      <c r="ABN135" s="24"/>
      <c r="ABO135" s="24"/>
      <c r="ABP135" s="24"/>
      <c r="ABQ135" s="24"/>
      <c r="ABR135" s="24"/>
      <c r="ABS135" s="24"/>
      <c r="ABT135" s="24"/>
      <c r="ABU135" s="24"/>
      <c r="ABV135" s="24"/>
      <c r="ABW135" s="24"/>
      <c r="ABX135" s="24"/>
      <c r="ABY135" s="24"/>
      <c r="ABZ135" s="24"/>
      <c r="ACA135" s="24"/>
      <c r="ACB135" s="24"/>
      <c r="ACC135" s="24"/>
      <c r="ACD135" s="24"/>
      <c r="ACE135" s="24"/>
      <c r="ACF135" s="24"/>
      <c r="ACG135" s="24"/>
      <c r="ACH135" s="24"/>
      <c r="ACI135" s="24"/>
      <c r="ACJ135" s="24"/>
      <c r="ACK135" s="24"/>
      <c r="ACL135" s="24"/>
      <c r="ACM135" s="24"/>
      <c r="ACN135" s="24"/>
      <c r="ACO135" s="24"/>
      <c r="ACP135" s="24"/>
      <c r="ACQ135" s="24"/>
      <c r="ACR135" s="24"/>
      <c r="ACS135" s="24"/>
      <c r="ACT135" s="24"/>
      <c r="ACU135" s="24"/>
      <c r="ACV135" s="24"/>
      <c r="ACW135" s="24"/>
      <c r="ACX135" s="24"/>
      <c r="ACY135" s="24"/>
      <c r="ACZ135" s="24"/>
      <c r="ADA135" s="24"/>
      <c r="ADB135" s="24"/>
      <c r="ADC135" s="24"/>
      <c r="ADD135" s="24"/>
      <c r="ADE135" s="24"/>
      <c r="ADF135" s="24"/>
      <c r="ADG135" s="24"/>
      <c r="ADH135" s="24"/>
      <c r="ADI135" s="24"/>
      <c r="ADJ135" s="24"/>
      <c r="ADK135" s="24"/>
      <c r="ADL135" s="24"/>
      <c r="ADM135" s="24"/>
      <c r="ADN135" s="24"/>
      <c r="ADO135" s="24"/>
      <c r="ADP135" s="24"/>
      <c r="ADQ135" s="24"/>
      <c r="ADR135" s="24"/>
      <c r="ADS135" s="24"/>
      <c r="ADT135" s="24"/>
      <c r="ADU135" s="24"/>
      <c r="ADV135" s="24"/>
      <c r="ADW135" s="24"/>
      <c r="ADX135" s="24"/>
      <c r="ADY135" s="24"/>
      <c r="ADZ135" s="24"/>
      <c r="AEA135" s="24"/>
      <c r="AEB135" s="24"/>
      <c r="AEC135" s="24"/>
      <c r="AED135" s="24"/>
      <c r="AEE135" s="24"/>
      <c r="AEF135" s="24"/>
      <c r="AEG135" s="24"/>
      <c r="AEH135" s="24"/>
      <c r="AEI135" s="24"/>
      <c r="AEJ135" s="24"/>
      <c r="AEK135" s="24"/>
      <c r="AEL135" s="24"/>
      <c r="AEM135" s="24"/>
      <c r="AEN135" s="24"/>
      <c r="AEO135" s="24"/>
      <c r="AEP135" s="24"/>
      <c r="AEQ135" s="24"/>
      <c r="AER135" s="24"/>
      <c r="AES135" s="24"/>
      <c r="AET135" s="24"/>
      <c r="AEU135" s="24"/>
      <c r="AEV135" s="24"/>
      <c r="AEW135" s="24"/>
      <c r="AEX135" s="24"/>
      <c r="AEY135" s="24"/>
      <c r="AEZ135" s="24"/>
      <c r="AFA135" s="24"/>
      <c r="AFB135" s="24"/>
      <c r="AFC135" s="24"/>
      <c r="AFD135" s="24"/>
      <c r="AFE135" s="24"/>
      <c r="AFF135" s="24"/>
      <c r="AFG135" s="24"/>
      <c r="AFH135" s="24"/>
      <c r="AFI135" s="24"/>
      <c r="AFJ135" s="24"/>
      <c r="AFK135" s="24"/>
      <c r="AFL135" s="24"/>
      <c r="AFM135" s="24"/>
      <c r="AFN135" s="24"/>
      <c r="AFO135" s="24"/>
      <c r="AFP135" s="24"/>
      <c r="AFQ135" s="24"/>
      <c r="AFR135" s="24"/>
      <c r="AFS135" s="24"/>
      <c r="AFT135" s="24"/>
      <c r="AFU135" s="24"/>
      <c r="AFV135" s="24"/>
      <c r="AFW135" s="24"/>
      <c r="AFX135" s="24"/>
      <c r="AFY135" s="24"/>
      <c r="AFZ135" s="24"/>
      <c r="AGA135" s="24"/>
      <c r="AGB135" s="24"/>
      <c r="AGC135" s="24"/>
      <c r="AGD135" s="24"/>
      <c r="AGE135" s="24"/>
      <c r="AGF135" s="24"/>
      <c r="AGG135" s="24"/>
      <c r="AGH135" s="24"/>
      <c r="AGI135" s="24"/>
    </row>
    <row r="136" spans="1:867" s="17" customFormat="1" ht="16.5" customHeight="1" x14ac:dyDescent="0.35">
      <c r="A136" s="22">
        <f>A134+1</f>
        <v>14</v>
      </c>
      <c r="B136" s="61" t="s">
        <v>145</v>
      </c>
      <c r="C136" s="62"/>
      <c r="D136" s="62"/>
      <c r="E136" s="63"/>
      <c r="F136" s="16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  <c r="BT136" s="24"/>
      <c r="BU136" s="24"/>
      <c r="BV136" s="24"/>
      <c r="BW136" s="24"/>
      <c r="BX136" s="24"/>
      <c r="BY136" s="24"/>
      <c r="BZ136" s="24"/>
      <c r="CA136" s="24"/>
      <c r="CB136" s="24"/>
      <c r="CC136" s="24"/>
      <c r="CD136" s="24"/>
      <c r="CE136" s="24"/>
      <c r="CF136" s="24"/>
      <c r="CG136" s="24"/>
      <c r="CH136" s="24"/>
      <c r="CI136" s="24"/>
      <c r="CJ136" s="24"/>
      <c r="CK136" s="24"/>
      <c r="CL136" s="24"/>
      <c r="CM136" s="24"/>
      <c r="CN136" s="24"/>
      <c r="CO136" s="24"/>
      <c r="CP136" s="24"/>
      <c r="CQ136" s="24"/>
      <c r="CR136" s="24"/>
      <c r="CS136" s="24"/>
      <c r="CT136" s="24"/>
      <c r="CU136" s="24"/>
      <c r="CV136" s="24"/>
      <c r="CW136" s="24"/>
      <c r="CX136" s="24"/>
      <c r="CY136" s="24"/>
      <c r="CZ136" s="24"/>
      <c r="DA136" s="24"/>
      <c r="DB136" s="24"/>
      <c r="DC136" s="24"/>
      <c r="DD136" s="24"/>
      <c r="DE136" s="24"/>
      <c r="DF136" s="24"/>
      <c r="DG136" s="24"/>
      <c r="DH136" s="24"/>
      <c r="DI136" s="24"/>
      <c r="DJ136" s="24"/>
      <c r="DK136" s="24"/>
      <c r="DL136" s="24"/>
      <c r="DM136" s="24"/>
      <c r="DN136" s="24"/>
      <c r="DO136" s="24"/>
      <c r="DP136" s="24"/>
      <c r="DQ136" s="24"/>
      <c r="DR136" s="24"/>
      <c r="DS136" s="24"/>
      <c r="DT136" s="24"/>
      <c r="DU136" s="24"/>
      <c r="DV136" s="24"/>
      <c r="DW136" s="24"/>
      <c r="DX136" s="24"/>
      <c r="DY136" s="24"/>
      <c r="DZ136" s="24"/>
      <c r="EA136" s="24"/>
      <c r="EB136" s="24"/>
      <c r="EC136" s="24"/>
      <c r="ED136" s="24"/>
      <c r="EE136" s="24"/>
      <c r="EF136" s="24"/>
      <c r="EG136" s="24"/>
      <c r="EH136" s="24"/>
      <c r="EI136" s="24"/>
      <c r="EJ136" s="24"/>
      <c r="EK136" s="24"/>
      <c r="EL136" s="24"/>
      <c r="EM136" s="24"/>
      <c r="EN136" s="24"/>
      <c r="EO136" s="24"/>
      <c r="EP136" s="24"/>
      <c r="EQ136" s="24"/>
      <c r="ER136" s="24"/>
      <c r="ES136" s="24"/>
      <c r="ET136" s="24"/>
      <c r="EU136" s="24"/>
      <c r="EV136" s="24"/>
      <c r="EW136" s="24"/>
      <c r="EX136" s="24"/>
      <c r="EY136" s="24"/>
      <c r="EZ136" s="24"/>
      <c r="FA136" s="24"/>
      <c r="FB136" s="24"/>
      <c r="FC136" s="24"/>
      <c r="FD136" s="24"/>
      <c r="FE136" s="24"/>
      <c r="FF136" s="24"/>
      <c r="FG136" s="24"/>
      <c r="FH136" s="24"/>
      <c r="FI136" s="24"/>
      <c r="FJ136" s="24"/>
      <c r="FK136" s="24"/>
      <c r="FL136" s="24"/>
      <c r="FM136" s="24"/>
      <c r="FN136" s="24"/>
      <c r="FO136" s="24"/>
      <c r="FP136" s="24"/>
      <c r="FQ136" s="24"/>
      <c r="FR136" s="24"/>
      <c r="FS136" s="24"/>
      <c r="FT136" s="24"/>
      <c r="FU136" s="24"/>
      <c r="FV136" s="24"/>
      <c r="FW136" s="24"/>
      <c r="FX136" s="24"/>
      <c r="FY136" s="24"/>
      <c r="FZ136" s="24"/>
      <c r="GA136" s="24"/>
      <c r="GB136" s="24"/>
      <c r="GC136" s="24"/>
      <c r="GD136" s="24"/>
      <c r="GE136" s="24"/>
      <c r="GF136" s="24"/>
      <c r="GG136" s="24"/>
      <c r="GH136" s="24"/>
      <c r="GI136" s="24"/>
      <c r="GJ136" s="24"/>
      <c r="GK136" s="24"/>
      <c r="GL136" s="24"/>
      <c r="GM136" s="24"/>
      <c r="GN136" s="24"/>
      <c r="GO136" s="24"/>
      <c r="GP136" s="24"/>
      <c r="GQ136" s="24"/>
      <c r="GR136" s="24"/>
      <c r="GS136" s="24"/>
      <c r="GT136" s="24"/>
      <c r="GU136" s="24"/>
      <c r="GV136" s="24"/>
      <c r="GW136" s="24"/>
      <c r="GX136" s="24"/>
      <c r="GY136" s="24"/>
      <c r="GZ136" s="24"/>
      <c r="HA136" s="24"/>
      <c r="HB136" s="24"/>
      <c r="HC136" s="24"/>
      <c r="HD136" s="24"/>
      <c r="HE136" s="24"/>
      <c r="HF136" s="24"/>
      <c r="HG136" s="24"/>
      <c r="HH136" s="24"/>
      <c r="HI136" s="24"/>
      <c r="HJ136" s="24"/>
      <c r="HK136" s="24"/>
      <c r="HL136" s="24"/>
      <c r="HM136" s="24"/>
      <c r="HN136" s="24"/>
      <c r="HO136" s="24"/>
      <c r="HP136" s="24"/>
      <c r="HQ136" s="24"/>
      <c r="HR136" s="24"/>
      <c r="HS136" s="24"/>
      <c r="HT136" s="24"/>
      <c r="HU136" s="24"/>
      <c r="HV136" s="24"/>
      <c r="HW136" s="24"/>
      <c r="HX136" s="24"/>
      <c r="HY136" s="24"/>
      <c r="HZ136" s="24"/>
      <c r="IA136" s="24"/>
      <c r="IB136" s="24"/>
      <c r="IC136" s="24"/>
      <c r="ID136" s="24"/>
      <c r="IE136" s="24"/>
      <c r="IF136" s="24"/>
      <c r="IG136" s="24"/>
      <c r="IH136" s="24"/>
      <c r="II136" s="24"/>
      <c r="IJ136" s="24"/>
      <c r="IK136" s="24"/>
      <c r="IL136" s="24"/>
      <c r="IM136" s="24"/>
      <c r="IN136" s="24"/>
      <c r="IO136" s="24"/>
      <c r="IP136" s="24"/>
      <c r="IQ136" s="24"/>
      <c r="IR136" s="24"/>
      <c r="IS136" s="24"/>
      <c r="IT136" s="24"/>
      <c r="IU136" s="24"/>
      <c r="IV136" s="24"/>
      <c r="IW136" s="24"/>
      <c r="IX136" s="24"/>
      <c r="IY136" s="24"/>
      <c r="IZ136" s="24"/>
      <c r="JA136" s="24"/>
      <c r="JB136" s="24"/>
      <c r="JC136" s="24"/>
      <c r="JD136" s="24"/>
      <c r="JE136" s="24"/>
      <c r="JF136" s="24"/>
      <c r="JG136" s="24"/>
      <c r="JH136" s="24"/>
      <c r="JI136" s="24"/>
      <c r="JJ136" s="24"/>
      <c r="JK136" s="24"/>
      <c r="JL136" s="24"/>
      <c r="JM136" s="24"/>
      <c r="JN136" s="24"/>
      <c r="JO136" s="24"/>
      <c r="JP136" s="24"/>
      <c r="JQ136" s="24"/>
      <c r="JR136" s="24"/>
      <c r="JS136" s="24"/>
      <c r="JT136" s="24"/>
      <c r="JU136" s="24"/>
      <c r="JV136" s="24"/>
      <c r="JW136" s="24"/>
      <c r="JX136" s="24"/>
      <c r="JY136" s="24"/>
      <c r="JZ136" s="24"/>
      <c r="KA136" s="24"/>
      <c r="KB136" s="24"/>
      <c r="KC136" s="24"/>
      <c r="KD136" s="24"/>
      <c r="KE136" s="24"/>
      <c r="KF136" s="24"/>
      <c r="KG136" s="24"/>
      <c r="KH136" s="24"/>
      <c r="KI136" s="24"/>
      <c r="KJ136" s="24"/>
      <c r="KK136" s="24"/>
      <c r="KL136" s="24"/>
      <c r="KM136" s="24"/>
      <c r="KN136" s="24"/>
      <c r="KO136" s="24"/>
      <c r="KP136" s="24"/>
      <c r="KQ136" s="24"/>
      <c r="KR136" s="24"/>
      <c r="KS136" s="24"/>
      <c r="KT136" s="24"/>
      <c r="KU136" s="24"/>
      <c r="KV136" s="24"/>
      <c r="KW136" s="24"/>
      <c r="KX136" s="24"/>
      <c r="KY136" s="24"/>
      <c r="KZ136" s="24"/>
      <c r="LA136" s="24"/>
      <c r="LB136" s="24"/>
      <c r="LC136" s="24"/>
      <c r="LD136" s="24"/>
      <c r="LE136" s="24"/>
      <c r="LF136" s="24"/>
      <c r="LG136" s="24"/>
      <c r="LH136" s="24"/>
      <c r="LI136" s="24"/>
      <c r="LJ136" s="24"/>
      <c r="LK136" s="24"/>
      <c r="LL136" s="24"/>
      <c r="LM136" s="24"/>
      <c r="LN136" s="24"/>
      <c r="LO136" s="24"/>
      <c r="LP136" s="24"/>
      <c r="LQ136" s="24"/>
      <c r="LR136" s="24"/>
      <c r="LS136" s="24"/>
      <c r="LT136" s="24"/>
      <c r="LU136" s="24"/>
      <c r="LV136" s="24"/>
      <c r="LW136" s="24"/>
      <c r="LX136" s="24"/>
      <c r="LY136" s="24"/>
      <c r="LZ136" s="24"/>
      <c r="MA136" s="24"/>
      <c r="MB136" s="24"/>
      <c r="MC136" s="24"/>
      <c r="MD136" s="24"/>
      <c r="ME136" s="24"/>
      <c r="MF136" s="24"/>
      <c r="MG136" s="24"/>
      <c r="MH136" s="24"/>
      <c r="MI136" s="24"/>
      <c r="MJ136" s="24"/>
      <c r="MK136" s="24"/>
      <c r="ML136" s="24"/>
      <c r="MM136" s="24"/>
      <c r="MN136" s="24"/>
      <c r="MO136" s="24"/>
      <c r="MP136" s="24"/>
      <c r="MQ136" s="24"/>
      <c r="MR136" s="24"/>
      <c r="MS136" s="24"/>
      <c r="MT136" s="24"/>
      <c r="MU136" s="24"/>
      <c r="MV136" s="24"/>
      <c r="MW136" s="24"/>
      <c r="MX136" s="24"/>
      <c r="MY136" s="24"/>
      <c r="MZ136" s="24"/>
      <c r="NA136" s="24"/>
      <c r="NB136" s="24"/>
      <c r="NC136" s="24"/>
      <c r="ND136" s="24"/>
      <c r="NE136" s="24"/>
      <c r="NF136" s="24"/>
      <c r="NG136" s="24"/>
      <c r="NH136" s="24"/>
      <c r="NI136" s="24"/>
      <c r="NJ136" s="24"/>
      <c r="NK136" s="24"/>
      <c r="NL136" s="24"/>
      <c r="NM136" s="24"/>
      <c r="NN136" s="24"/>
      <c r="NO136" s="24"/>
      <c r="NP136" s="24"/>
      <c r="NQ136" s="24"/>
      <c r="NR136" s="24"/>
      <c r="NS136" s="24"/>
      <c r="NT136" s="24"/>
      <c r="NU136" s="24"/>
      <c r="NV136" s="24"/>
      <c r="NW136" s="24"/>
      <c r="NX136" s="24"/>
      <c r="NY136" s="24"/>
      <c r="NZ136" s="24"/>
      <c r="OA136" s="24"/>
      <c r="OB136" s="24"/>
      <c r="OC136" s="24"/>
      <c r="OD136" s="24"/>
      <c r="OE136" s="24"/>
      <c r="OF136" s="24"/>
      <c r="OG136" s="24"/>
      <c r="OH136" s="24"/>
      <c r="OI136" s="24"/>
      <c r="OJ136" s="24"/>
      <c r="OK136" s="24"/>
      <c r="OL136" s="24"/>
      <c r="OM136" s="24"/>
      <c r="ON136" s="24"/>
      <c r="OO136" s="24"/>
      <c r="OP136" s="24"/>
      <c r="OQ136" s="24"/>
      <c r="OR136" s="24"/>
      <c r="OS136" s="24"/>
      <c r="OT136" s="24"/>
      <c r="OU136" s="24"/>
      <c r="OV136" s="24"/>
      <c r="OW136" s="24"/>
      <c r="OX136" s="24"/>
      <c r="OY136" s="24"/>
      <c r="OZ136" s="24"/>
      <c r="PA136" s="24"/>
      <c r="PB136" s="24"/>
      <c r="PC136" s="24"/>
      <c r="PD136" s="24"/>
      <c r="PE136" s="24"/>
      <c r="PF136" s="24"/>
      <c r="PG136" s="24"/>
      <c r="PH136" s="24"/>
      <c r="PI136" s="24"/>
      <c r="PJ136" s="24"/>
      <c r="PK136" s="24"/>
      <c r="PL136" s="24"/>
      <c r="PM136" s="24"/>
      <c r="PN136" s="24"/>
      <c r="PO136" s="24"/>
      <c r="PP136" s="24"/>
      <c r="PQ136" s="24"/>
      <c r="PR136" s="24"/>
      <c r="PS136" s="24"/>
      <c r="PT136" s="24"/>
      <c r="PU136" s="24"/>
      <c r="PV136" s="24"/>
      <c r="PW136" s="24"/>
      <c r="PX136" s="24"/>
      <c r="PY136" s="24"/>
      <c r="PZ136" s="24"/>
      <c r="QA136" s="24"/>
      <c r="QB136" s="24"/>
      <c r="QC136" s="24"/>
      <c r="QD136" s="24"/>
      <c r="QE136" s="24"/>
      <c r="QF136" s="24"/>
      <c r="QG136" s="24"/>
      <c r="QH136" s="24"/>
      <c r="QI136" s="24"/>
      <c r="QJ136" s="24"/>
      <c r="QK136" s="24"/>
      <c r="QL136" s="24"/>
      <c r="QM136" s="24"/>
      <c r="QN136" s="24"/>
      <c r="QO136" s="24"/>
      <c r="QP136" s="24"/>
      <c r="QQ136" s="24"/>
      <c r="QR136" s="24"/>
      <c r="QS136" s="24"/>
      <c r="QT136" s="24"/>
      <c r="QU136" s="24"/>
      <c r="QV136" s="24"/>
      <c r="QW136" s="24"/>
      <c r="QX136" s="24"/>
      <c r="QY136" s="24"/>
      <c r="QZ136" s="24"/>
      <c r="RA136" s="24"/>
      <c r="RB136" s="24"/>
      <c r="RC136" s="24"/>
      <c r="RD136" s="24"/>
      <c r="RE136" s="24"/>
      <c r="RF136" s="24"/>
      <c r="RG136" s="24"/>
      <c r="RH136" s="24"/>
      <c r="RI136" s="24"/>
      <c r="RJ136" s="24"/>
      <c r="RK136" s="24"/>
      <c r="RL136" s="24"/>
      <c r="RM136" s="24"/>
      <c r="RN136" s="24"/>
      <c r="RO136" s="24"/>
      <c r="RP136" s="24"/>
      <c r="RQ136" s="24"/>
      <c r="RR136" s="24"/>
      <c r="RS136" s="24"/>
      <c r="RT136" s="24"/>
      <c r="RU136" s="24"/>
      <c r="RV136" s="24"/>
      <c r="RW136" s="24"/>
      <c r="RX136" s="24"/>
      <c r="RY136" s="24"/>
      <c r="RZ136" s="24"/>
      <c r="SA136" s="24"/>
      <c r="SB136" s="24"/>
      <c r="SC136" s="24"/>
      <c r="SD136" s="24"/>
      <c r="SE136" s="24"/>
      <c r="SF136" s="24"/>
      <c r="SG136" s="24"/>
      <c r="SH136" s="24"/>
      <c r="SI136" s="24"/>
      <c r="SJ136" s="24"/>
      <c r="SK136" s="24"/>
      <c r="SL136" s="24"/>
      <c r="SM136" s="24"/>
      <c r="SN136" s="24"/>
      <c r="SO136" s="24"/>
      <c r="SP136" s="24"/>
      <c r="SQ136" s="24"/>
      <c r="SR136" s="24"/>
      <c r="SS136" s="24"/>
      <c r="ST136" s="24"/>
      <c r="SU136" s="24"/>
      <c r="SV136" s="24"/>
      <c r="SW136" s="24"/>
      <c r="SX136" s="24"/>
      <c r="SY136" s="24"/>
      <c r="SZ136" s="24"/>
      <c r="TA136" s="24"/>
      <c r="TB136" s="24"/>
      <c r="TC136" s="24"/>
      <c r="TD136" s="24"/>
      <c r="TE136" s="24"/>
      <c r="TF136" s="24"/>
      <c r="TG136" s="24"/>
      <c r="TH136" s="24"/>
      <c r="TI136" s="24"/>
      <c r="TJ136" s="24"/>
      <c r="TK136" s="24"/>
      <c r="TL136" s="24"/>
      <c r="TM136" s="24"/>
      <c r="TN136" s="24"/>
      <c r="TO136" s="24"/>
      <c r="TP136" s="24"/>
      <c r="TQ136" s="24"/>
      <c r="TR136" s="24"/>
      <c r="TS136" s="24"/>
      <c r="TT136" s="24"/>
      <c r="TU136" s="24"/>
      <c r="TV136" s="24"/>
      <c r="TW136" s="24"/>
      <c r="TX136" s="24"/>
      <c r="TY136" s="24"/>
      <c r="TZ136" s="24"/>
      <c r="UA136" s="24"/>
      <c r="UB136" s="24"/>
      <c r="UC136" s="24"/>
      <c r="UD136" s="24"/>
      <c r="UE136" s="24"/>
      <c r="UF136" s="24"/>
      <c r="UG136" s="24"/>
      <c r="UH136" s="24"/>
      <c r="UI136" s="24"/>
      <c r="UJ136" s="24"/>
      <c r="UK136" s="24"/>
      <c r="UL136" s="24"/>
      <c r="UM136" s="24"/>
      <c r="UN136" s="24"/>
      <c r="UO136" s="24"/>
      <c r="UP136" s="24"/>
      <c r="UQ136" s="24"/>
      <c r="UR136" s="24"/>
      <c r="US136" s="24"/>
      <c r="UT136" s="24"/>
      <c r="UU136" s="24"/>
      <c r="UV136" s="24"/>
      <c r="UW136" s="24"/>
      <c r="UX136" s="24"/>
      <c r="UY136" s="24"/>
      <c r="UZ136" s="24"/>
      <c r="VA136" s="24"/>
      <c r="VB136" s="24"/>
      <c r="VC136" s="24"/>
      <c r="VD136" s="24"/>
      <c r="VE136" s="24"/>
      <c r="VF136" s="24"/>
      <c r="VG136" s="24"/>
      <c r="VH136" s="24"/>
      <c r="VI136" s="24"/>
      <c r="VJ136" s="24"/>
      <c r="VK136" s="24"/>
      <c r="VL136" s="24"/>
      <c r="VM136" s="24"/>
      <c r="VN136" s="24"/>
      <c r="VO136" s="24"/>
      <c r="VP136" s="24"/>
      <c r="VQ136" s="24"/>
      <c r="VR136" s="24"/>
      <c r="VS136" s="24"/>
      <c r="VT136" s="24"/>
      <c r="VU136" s="24"/>
      <c r="VV136" s="24"/>
      <c r="VW136" s="24"/>
      <c r="VX136" s="24"/>
      <c r="VY136" s="24"/>
      <c r="VZ136" s="24"/>
      <c r="WA136" s="24"/>
      <c r="WB136" s="24"/>
      <c r="WC136" s="24"/>
      <c r="WD136" s="24"/>
      <c r="WE136" s="24"/>
      <c r="WF136" s="24"/>
      <c r="WG136" s="24"/>
      <c r="WH136" s="24"/>
      <c r="WI136" s="24"/>
      <c r="WJ136" s="24"/>
      <c r="WK136" s="24"/>
      <c r="WL136" s="24"/>
      <c r="WM136" s="24"/>
      <c r="WN136" s="24"/>
      <c r="WO136" s="24"/>
      <c r="WP136" s="24"/>
      <c r="WQ136" s="24"/>
      <c r="WR136" s="24"/>
      <c r="WS136" s="24"/>
      <c r="WT136" s="24"/>
      <c r="WU136" s="24"/>
      <c r="WV136" s="24"/>
      <c r="WW136" s="24"/>
      <c r="WX136" s="24"/>
      <c r="WY136" s="24"/>
      <c r="WZ136" s="24"/>
      <c r="XA136" s="24"/>
      <c r="XB136" s="24"/>
      <c r="XC136" s="24"/>
      <c r="XD136" s="24"/>
      <c r="XE136" s="24"/>
      <c r="XF136" s="24"/>
      <c r="XG136" s="24"/>
      <c r="XH136" s="24"/>
      <c r="XI136" s="24"/>
      <c r="XJ136" s="24"/>
      <c r="XK136" s="24"/>
      <c r="XL136" s="24"/>
      <c r="XM136" s="24"/>
      <c r="XN136" s="24"/>
      <c r="XO136" s="24"/>
      <c r="XP136" s="24"/>
      <c r="XQ136" s="24"/>
      <c r="XR136" s="24"/>
      <c r="XS136" s="24"/>
      <c r="XT136" s="24"/>
      <c r="XU136" s="24"/>
      <c r="XV136" s="24"/>
      <c r="XW136" s="24"/>
      <c r="XX136" s="24"/>
      <c r="XY136" s="24"/>
      <c r="XZ136" s="24"/>
      <c r="YA136" s="24"/>
      <c r="YB136" s="24"/>
      <c r="YC136" s="24"/>
      <c r="YD136" s="24"/>
      <c r="YE136" s="24"/>
      <c r="YF136" s="24"/>
      <c r="YG136" s="24"/>
      <c r="YH136" s="24"/>
      <c r="YI136" s="24"/>
      <c r="YJ136" s="24"/>
      <c r="YK136" s="24"/>
      <c r="YL136" s="24"/>
      <c r="YM136" s="24"/>
      <c r="YN136" s="24"/>
      <c r="YO136" s="24"/>
      <c r="YP136" s="24"/>
      <c r="YQ136" s="24"/>
      <c r="YR136" s="24"/>
      <c r="YS136" s="24"/>
      <c r="YT136" s="24"/>
      <c r="YU136" s="24"/>
      <c r="YV136" s="24"/>
      <c r="YW136" s="24"/>
      <c r="YX136" s="24"/>
      <c r="YY136" s="24"/>
      <c r="YZ136" s="24"/>
      <c r="ZA136" s="24"/>
      <c r="ZB136" s="24"/>
      <c r="ZC136" s="24"/>
      <c r="ZD136" s="24"/>
      <c r="ZE136" s="24"/>
      <c r="ZF136" s="24"/>
      <c r="ZG136" s="24"/>
      <c r="ZH136" s="24"/>
      <c r="ZI136" s="24"/>
      <c r="ZJ136" s="24"/>
      <c r="ZK136" s="24"/>
      <c r="ZL136" s="24"/>
      <c r="ZM136" s="24"/>
      <c r="ZN136" s="24"/>
      <c r="ZO136" s="24"/>
      <c r="ZP136" s="24"/>
      <c r="ZQ136" s="24"/>
      <c r="ZR136" s="24"/>
      <c r="ZS136" s="24"/>
      <c r="ZT136" s="24"/>
      <c r="ZU136" s="24"/>
      <c r="ZV136" s="24"/>
      <c r="ZW136" s="24"/>
      <c r="ZX136" s="24"/>
      <c r="ZY136" s="24"/>
      <c r="ZZ136" s="24"/>
      <c r="AAA136" s="24"/>
      <c r="AAB136" s="24"/>
      <c r="AAC136" s="24"/>
      <c r="AAD136" s="24"/>
      <c r="AAE136" s="24"/>
      <c r="AAF136" s="24"/>
      <c r="AAG136" s="24"/>
      <c r="AAH136" s="24"/>
      <c r="AAI136" s="24"/>
      <c r="AAJ136" s="24"/>
      <c r="AAK136" s="24"/>
      <c r="AAL136" s="24"/>
      <c r="AAM136" s="24"/>
      <c r="AAN136" s="24"/>
      <c r="AAO136" s="24"/>
      <c r="AAP136" s="24"/>
      <c r="AAQ136" s="24"/>
      <c r="AAR136" s="24"/>
      <c r="AAS136" s="24"/>
      <c r="AAT136" s="24"/>
      <c r="AAU136" s="24"/>
      <c r="AAV136" s="24"/>
      <c r="AAW136" s="24"/>
      <c r="AAX136" s="24"/>
      <c r="AAY136" s="24"/>
      <c r="AAZ136" s="24"/>
      <c r="ABA136" s="24"/>
      <c r="ABB136" s="24"/>
      <c r="ABC136" s="24"/>
      <c r="ABD136" s="24"/>
      <c r="ABE136" s="24"/>
      <c r="ABF136" s="24"/>
      <c r="ABG136" s="24"/>
      <c r="ABH136" s="24"/>
      <c r="ABI136" s="24"/>
      <c r="ABJ136" s="24"/>
      <c r="ABK136" s="24"/>
      <c r="ABL136" s="24"/>
      <c r="ABM136" s="24"/>
      <c r="ABN136" s="24"/>
      <c r="ABO136" s="24"/>
      <c r="ABP136" s="24"/>
      <c r="ABQ136" s="24"/>
      <c r="ABR136" s="24"/>
      <c r="ABS136" s="24"/>
      <c r="ABT136" s="24"/>
      <c r="ABU136" s="24"/>
      <c r="ABV136" s="24"/>
      <c r="ABW136" s="24"/>
      <c r="ABX136" s="24"/>
      <c r="ABY136" s="24"/>
      <c r="ABZ136" s="24"/>
      <c r="ACA136" s="24"/>
      <c r="ACB136" s="24"/>
      <c r="ACC136" s="24"/>
      <c r="ACD136" s="24"/>
      <c r="ACE136" s="24"/>
      <c r="ACF136" s="24"/>
      <c r="ACG136" s="24"/>
      <c r="ACH136" s="24"/>
      <c r="ACI136" s="24"/>
      <c r="ACJ136" s="24"/>
      <c r="ACK136" s="24"/>
      <c r="ACL136" s="24"/>
      <c r="ACM136" s="24"/>
      <c r="ACN136" s="24"/>
      <c r="ACO136" s="24"/>
      <c r="ACP136" s="24"/>
      <c r="ACQ136" s="24"/>
      <c r="ACR136" s="24"/>
      <c r="ACS136" s="24"/>
      <c r="ACT136" s="24"/>
      <c r="ACU136" s="24"/>
      <c r="ACV136" s="24"/>
      <c r="ACW136" s="24"/>
      <c r="ACX136" s="24"/>
      <c r="ACY136" s="24"/>
      <c r="ACZ136" s="24"/>
      <c r="ADA136" s="24"/>
      <c r="ADB136" s="24"/>
      <c r="ADC136" s="24"/>
      <c r="ADD136" s="24"/>
      <c r="ADE136" s="24"/>
      <c r="ADF136" s="24"/>
      <c r="ADG136" s="24"/>
      <c r="ADH136" s="24"/>
      <c r="ADI136" s="24"/>
      <c r="ADJ136" s="24"/>
      <c r="ADK136" s="24"/>
      <c r="ADL136" s="24"/>
      <c r="ADM136" s="24"/>
      <c r="ADN136" s="24"/>
      <c r="ADO136" s="24"/>
      <c r="ADP136" s="24"/>
      <c r="ADQ136" s="24"/>
      <c r="ADR136" s="24"/>
      <c r="ADS136" s="24"/>
      <c r="ADT136" s="24"/>
      <c r="ADU136" s="24"/>
      <c r="ADV136" s="24"/>
      <c r="ADW136" s="24"/>
      <c r="ADX136" s="24"/>
      <c r="ADY136" s="24"/>
      <c r="ADZ136" s="24"/>
      <c r="AEA136" s="24"/>
      <c r="AEB136" s="24"/>
      <c r="AEC136" s="24"/>
      <c r="AED136" s="24"/>
      <c r="AEE136" s="24"/>
      <c r="AEF136" s="24"/>
      <c r="AEG136" s="24"/>
      <c r="AEH136" s="24"/>
      <c r="AEI136" s="24"/>
      <c r="AEJ136" s="24"/>
      <c r="AEK136" s="24"/>
      <c r="AEL136" s="24"/>
      <c r="AEM136" s="24"/>
      <c r="AEN136" s="24"/>
      <c r="AEO136" s="24"/>
      <c r="AEP136" s="24"/>
      <c r="AEQ136" s="24"/>
      <c r="AER136" s="24"/>
      <c r="AES136" s="24"/>
      <c r="AET136" s="24"/>
      <c r="AEU136" s="24"/>
      <c r="AEV136" s="24"/>
      <c r="AEW136" s="24"/>
      <c r="AEX136" s="24"/>
      <c r="AEY136" s="24"/>
      <c r="AEZ136" s="24"/>
      <c r="AFA136" s="24"/>
      <c r="AFB136" s="24"/>
      <c r="AFC136" s="24"/>
      <c r="AFD136" s="24"/>
      <c r="AFE136" s="24"/>
      <c r="AFF136" s="24"/>
      <c r="AFG136" s="24"/>
      <c r="AFH136" s="24"/>
      <c r="AFI136" s="24"/>
      <c r="AFJ136" s="24"/>
      <c r="AFK136" s="24"/>
      <c r="AFL136" s="24"/>
      <c r="AFM136" s="24"/>
      <c r="AFN136" s="24"/>
      <c r="AFO136" s="24"/>
      <c r="AFP136" s="24"/>
      <c r="AFQ136" s="24"/>
      <c r="AFR136" s="24"/>
      <c r="AFS136" s="24"/>
      <c r="AFT136" s="24"/>
      <c r="AFU136" s="24"/>
      <c r="AFV136" s="24"/>
      <c r="AFW136" s="24"/>
      <c r="AFX136" s="24"/>
      <c r="AFY136" s="24"/>
      <c r="AFZ136" s="24"/>
      <c r="AGA136" s="24"/>
      <c r="AGB136" s="24"/>
      <c r="AGC136" s="24"/>
      <c r="AGD136" s="24"/>
      <c r="AGE136" s="24"/>
      <c r="AGF136" s="24"/>
      <c r="AGG136" s="24"/>
      <c r="AGH136" s="24"/>
      <c r="AGI136" s="24"/>
    </row>
    <row r="137" spans="1:867" s="17" customFormat="1" ht="16.5" customHeight="1" x14ac:dyDescent="0.35">
      <c r="A137" s="22">
        <f t="shared" si="6"/>
        <v>15</v>
      </c>
      <c r="B137" s="61" t="s">
        <v>26</v>
      </c>
      <c r="C137" s="62"/>
      <c r="D137" s="62"/>
      <c r="E137" s="63"/>
      <c r="F137" s="16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  <c r="CD137" s="24"/>
      <c r="CE137" s="24"/>
      <c r="CF137" s="24"/>
      <c r="CG137" s="24"/>
      <c r="CH137" s="24"/>
      <c r="CI137" s="24"/>
      <c r="CJ137" s="24"/>
      <c r="CK137" s="24"/>
      <c r="CL137" s="24"/>
      <c r="CM137" s="24"/>
      <c r="CN137" s="24"/>
      <c r="CO137" s="24"/>
      <c r="CP137" s="24"/>
      <c r="CQ137" s="24"/>
      <c r="CR137" s="24"/>
      <c r="CS137" s="24"/>
      <c r="CT137" s="24"/>
      <c r="CU137" s="24"/>
      <c r="CV137" s="24"/>
      <c r="CW137" s="24"/>
      <c r="CX137" s="24"/>
      <c r="CY137" s="24"/>
      <c r="CZ137" s="24"/>
      <c r="DA137" s="24"/>
      <c r="DB137" s="24"/>
      <c r="DC137" s="24"/>
      <c r="DD137" s="24"/>
      <c r="DE137" s="24"/>
      <c r="DF137" s="24"/>
      <c r="DG137" s="24"/>
      <c r="DH137" s="24"/>
      <c r="DI137" s="24"/>
      <c r="DJ137" s="24"/>
      <c r="DK137" s="24"/>
      <c r="DL137" s="24"/>
      <c r="DM137" s="24"/>
      <c r="DN137" s="24"/>
      <c r="DO137" s="24"/>
      <c r="DP137" s="24"/>
      <c r="DQ137" s="24"/>
      <c r="DR137" s="24"/>
      <c r="DS137" s="24"/>
      <c r="DT137" s="24"/>
      <c r="DU137" s="24"/>
      <c r="DV137" s="24"/>
      <c r="DW137" s="24"/>
      <c r="DX137" s="24"/>
      <c r="DY137" s="24"/>
      <c r="DZ137" s="24"/>
      <c r="EA137" s="24"/>
      <c r="EB137" s="24"/>
      <c r="EC137" s="24"/>
      <c r="ED137" s="24"/>
      <c r="EE137" s="24"/>
      <c r="EF137" s="24"/>
      <c r="EG137" s="24"/>
      <c r="EH137" s="24"/>
      <c r="EI137" s="24"/>
      <c r="EJ137" s="24"/>
      <c r="EK137" s="24"/>
      <c r="EL137" s="24"/>
      <c r="EM137" s="24"/>
      <c r="EN137" s="24"/>
      <c r="EO137" s="24"/>
      <c r="EP137" s="24"/>
      <c r="EQ137" s="24"/>
      <c r="ER137" s="24"/>
      <c r="ES137" s="24"/>
      <c r="ET137" s="24"/>
      <c r="EU137" s="24"/>
      <c r="EV137" s="24"/>
      <c r="EW137" s="24"/>
      <c r="EX137" s="24"/>
      <c r="EY137" s="24"/>
      <c r="EZ137" s="24"/>
      <c r="FA137" s="24"/>
      <c r="FB137" s="24"/>
      <c r="FC137" s="24"/>
      <c r="FD137" s="24"/>
      <c r="FE137" s="24"/>
      <c r="FF137" s="24"/>
      <c r="FG137" s="24"/>
      <c r="FH137" s="24"/>
      <c r="FI137" s="24"/>
      <c r="FJ137" s="24"/>
      <c r="FK137" s="24"/>
      <c r="FL137" s="24"/>
      <c r="FM137" s="24"/>
      <c r="FN137" s="24"/>
      <c r="FO137" s="24"/>
      <c r="FP137" s="24"/>
      <c r="FQ137" s="24"/>
      <c r="FR137" s="24"/>
      <c r="FS137" s="24"/>
      <c r="FT137" s="24"/>
      <c r="FU137" s="24"/>
      <c r="FV137" s="24"/>
      <c r="FW137" s="24"/>
      <c r="FX137" s="24"/>
      <c r="FY137" s="24"/>
      <c r="FZ137" s="24"/>
      <c r="GA137" s="24"/>
      <c r="GB137" s="24"/>
      <c r="GC137" s="24"/>
      <c r="GD137" s="24"/>
      <c r="GE137" s="24"/>
      <c r="GF137" s="24"/>
      <c r="GG137" s="24"/>
      <c r="GH137" s="24"/>
      <c r="GI137" s="24"/>
      <c r="GJ137" s="24"/>
      <c r="GK137" s="24"/>
      <c r="GL137" s="24"/>
      <c r="GM137" s="24"/>
      <c r="GN137" s="24"/>
      <c r="GO137" s="24"/>
      <c r="GP137" s="24"/>
      <c r="GQ137" s="24"/>
      <c r="GR137" s="24"/>
      <c r="GS137" s="24"/>
      <c r="GT137" s="24"/>
      <c r="GU137" s="24"/>
      <c r="GV137" s="24"/>
      <c r="GW137" s="24"/>
      <c r="GX137" s="24"/>
      <c r="GY137" s="24"/>
      <c r="GZ137" s="24"/>
      <c r="HA137" s="24"/>
      <c r="HB137" s="24"/>
      <c r="HC137" s="24"/>
      <c r="HD137" s="24"/>
      <c r="HE137" s="24"/>
      <c r="HF137" s="24"/>
      <c r="HG137" s="24"/>
      <c r="HH137" s="24"/>
      <c r="HI137" s="24"/>
      <c r="HJ137" s="24"/>
      <c r="HK137" s="24"/>
      <c r="HL137" s="24"/>
      <c r="HM137" s="24"/>
      <c r="HN137" s="24"/>
      <c r="HO137" s="24"/>
      <c r="HP137" s="24"/>
      <c r="HQ137" s="24"/>
      <c r="HR137" s="24"/>
      <c r="HS137" s="24"/>
      <c r="HT137" s="24"/>
      <c r="HU137" s="24"/>
      <c r="HV137" s="24"/>
      <c r="HW137" s="24"/>
      <c r="HX137" s="24"/>
      <c r="HY137" s="24"/>
      <c r="HZ137" s="24"/>
      <c r="IA137" s="24"/>
      <c r="IB137" s="24"/>
      <c r="IC137" s="24"/>
      <c r="ID137" s="24"/>
      <c r="IE137" s="24"/>
      <c r="IF137" s="24"/>
      <c r="IG137" s="24"/>
      <c r="IH137" s="24"/>
      <c r="II137" s="24"/>
      <c r="IJ137" s="24"/>
      <c r="IK137" s="24"/>
      <c r="IL137" s="24"/>
      <c r="IM137" s="24"/>
      <c r="IN137" s="24"/>
      <c r="IO137" s="24"/>
      <c r="IP137" s="24"/>
      <c r="IQ137" s="24"/>
      <c r="IR137" s="24"/>
      <c r="IS137" s="24"/>
      <c r="IT137" s="24"/>
      <c r="IU137" s="24"/>
      <c r="IV137" s="24"/>
      <c r="IW137" s="24"/>
      <c r="IX137" s="24"/>
      <c r="IY137" s="24"/>
      <c r="IZ137" s="24"/>
      <c r="JA137" s="24"/>
      <c r="JB137" s="24"/>
      <c r="JC137" s="24"/>
      <c r="JD137" s="24"/>
      <c r="JE137" s="24"/>
      <c r="JF137" s="24"/>
      <c r="JG137" s="24"/>
      <c r="JH137" s="24"/>
      <c r="JI137" s="24"/>
      <c r="JJ137" s="24"/>
      <c r="JK137" s="24"/>
      <c r="JL137" s="24"/>
      <c r="JM137" s="24"/>
      <c r="JN137" s="24"/>
      <c r="JO137" s="24"/>
      <c r="JP137" s="24"/>
      <c r="JQ137" s="24"/>
      <c r="JR137" s="24"/>
      <c r="JS137" s="24"/>
      <c r="JT137" s="24"/>
      <c r="JU137" s="24"/>
      <c r="JV137" s="24"/>
      <c r="JW137" s="24"/>
      <c r="JX137" s="24"/>
      <c r="JY137" s="24"/>
      <c r="JZ137" s="24"/>
      <c r="KA137" s="24"/>
      <c r="KB137" s="24"/>
      <c r="KC137" s="24"/>
      <c r="KD137" s="24"/>
      <c r="KE137" s="24"/>
      <c r="KF137" s="24"/>
      <c r="KG137" s="24"/>
      <c r="KH137" s="24"/>
      <c r="KI137" s="24"/>
      <c r="KJ137" s="24"/>
      <c r="KK137" s="24"/>
      <c r="KL137" s="24"/>
      <c r="KM137" s="24"/>
      <c r="KN137" s="24"/>
      <c r="KO137" s="24"/>
      <c r="KP137" s="24"/>
      <c r="KQ137" s="24"/>
      <c r="KR137" s="24"/>
      <c r="KS137" s="24"/>
      <c r="KT137" s="24"/>
      <c r="KU137" s="24"/>
      <c r="KV137" s="24"/>
      <c r="KW137" s="24"/>
      <c r="KX137" s="24"/>
      <c r="KY137" s="24"/>
      <c r="KZ137" s="24"/>
      <c r="LA137" s="24"/>
      <c r="LB137" s="24"/>
      <c r="LC137" s="24"/>
      <c r="LD137" s="24"/>
      <c r="LE137" s="24"/>
      <c r="LF137" s="24"/>
      <c r="LG137" s="24"/>
      <c r="LH137" s="24"/>
      <c r="LI137" s="24"/>
      <c r="LJ137" s="24"/>
      <c r="LK137" s="24"/>
      <c r="LL137" s="24"/>
      <c r="LM137" s="24"/>
      <c r="LN137" s="24"/>
      <c r="LO137" s="24"/>
      <c r="LP137" s="24"/>
      <c r="LQ137" s="24"/>
      <c r="LR137" s="24"/>
      <c r="LS137" s="24"/>
      <c r="LT137" s="24"/>
      <c r="LU137" s="24"/>
      <c r="LV137" s="24"/>
      <c r="LW137" s="24"/>
      <c r="LX137" s="24"/>
      <c r="LY137" s="24"/>
      <c r="LZ137" s="24"/>
      <c r="MA137" s="24"/>
      <c r="MB137" s="24"/>
      <c r="MC137" s="24"/>
      <c r="MD137" s="24"/>
      <c r="ME137" s="24"/>
      <c r="MF137" s="24"/>
      <c r="MG137" s="24"/>
      <c r="MH137" s="24"/>
      <c r="MI137" s="24"/>
      <c r="MJ137" s="24"/>
      <c r="MK137" s="24"/>
      <c r="ML137" s="24"/>
      <c r="MM137" s="24"/>
      <c r="MN137" s="24"/>
      <c r="MO137" s="24"/>
      <c r="MP137" s="24"/>
      <c r="MQ137" s="24"/>
      <c r="MR137" s="24"/>
      <c r="MS137" s="24"/>
      <c r="MT137" s="24"/>
      <c r="MU137" s="24"/>
      <c r="MV137" s="24"/>
      <c r="MW137" s="24"/>
      <c r="MX137" s="24"/>
      <c r="MY137" s="24"/>
      <c r="MZ137" s="24"/>
      <c r="NA137" s="24"/>
      <c r="NB137" s="24"/>
      <c r="NC137" s="24"/>
      <c r="ND137" s="24"/>
      <c r="NE137" s="24"/>
      <c r="NF137" s="24"/>
      <c r="NG137" s="24"/>
      <c r="NH137" s="24"/>
      <c r="NI137" s="24"/>
      <c r="NJ137" s="24"/>
      <c r="NK137" s="24"/>
      <c r="NL137" s="24"/>
      <c r="NM137" s="24"/>
      <c r="NN137" s="24"/>
      <c r="NO137" s="24"/>
      <c r="NP137" s="24"/>
      <c r="NQ137" s="24"/>
      <c r="NR137" s="24"/>
      <c r="NS137" s="24"/>
      <c r="NT137" s="24"/>
      <c r="NU137" s="24"/>
      <c r="NV137" s="24"/>
      <c r="NW137" s="24"/>
      <c r="NX137" s="24"/>
      <c r="NY137" s="24"/>
      <c r="NZ137" s="24"/>
      <c r="OA137" s="24"/>
      <c r="OB137" s="24"/>
      <c r="OC137" s="24"/>
      <c r="OD137" s="24"/>
      <c r="OE137" s="24"/>
      <c r="OF137" s="24"/>
      <c r="OG137" s="24"/>
      <c r="OH137" s="24"/>
      <c r="OI137" s="24"/>
      <c r="OJ137" s="24"/>
      <c r="OK137" s="24"/>
      <c r="OL137" s="24"/>
      <c r="OM137" s="24"/>
      <c r="ON137" s="24"/>
      <c r="OO137" s="24"/>
      <c r="OP137" s="24"/>
      <c r="OQ137" s="24"/>
      <c r="OR137" s="24"/>
      <c r="OS137" s="24"/>
      <c r="OT137" s="24"/>
      <c r="OU137" s="24"/>
      <c r="OV137" s="24"/>
      <c r="OW137" s="24"/>
      <c r="OX137" s="24"/>
      <c r="OY137" s="24"/>
      <c r="OZ137" s="24"/>
      <c r="PA137" s="24"/>
      <c r="PB137" s="24"/>
      <c r="PC137" s="24"/>
      <c r="PD137" s="24"/>
      <c r="PE137" s="24"/>
      <c r="PF137" s="24"/>
      <c r="PG137" s="24"/>
      <c r="PH137" s="24"/>
      <c r="PI137" s="24"/>
      <c r="PJ137" s="24"/>
      <c r="PK137" s="24"/>
      <c r="PL137" s="24"/>
      <c r="PM137" s="24"/>
      <c r="PN137" s="24"/>
      <c r="PO137" s="24"/>
      <c r="PP137" s="24"/>
      <c r="PQ137" s="24"/>
      <c r="PR137" s="24"/>
      <c r="PS137" s="24"/>
      <c r="PT137" s="24"/>
      <c r="PU137" s="24"/>
      <c r="PV137" s="24"/>
      <c r="PW137" s="24"/>
      <c r="PX137" s="24"/>
      <c r="PY137" s="24"/>
      <c r="PZ137" s="24"/>
      <c r="QA137" s="24"/>
      <c r="QB137" s="24"/>
      <c r="QC137" s="24"/>
      <c r="QD137" s="24"/>
      <c r="QE137" s="24"/>
      <c r="QF137" s="24"/>
      <c r="QG137" s="24"/>
      <c r="QH137" s="24"/>
      <c r="QI137" s="24"/>
      <c r="QJ137" s="24"/>
      <c r="QK137" s="24"/>
      <c r="QL137" s="24"/>
      <c r="QM137" s="24"/>
      <c r="QN137" s="24"/>
      <c r="QO137" s="24"/>
      <c r="QP137" s="24"/>
      <c r="QQ137" s="24"/>
      <c r="QR137" s="24"/>
      <c r="QS137" s="24"/>
      <c r="QT137" s="24"/>
      <c r="QU137" s="24"/>
      <c r="QV137" s="24"/>
      <c r="QW137" s="24"/>
      <c r="QX137" s="24"/>
      <c r="QY137" s="24"/>
      <c r="QZ137" s="24"/>
      <c r="RA137" s="24"/>
      <c r="RB137" s="24"/>
      <c r="RC137" s="24"/>
      <c r="RD137" s="24"/>
      <c r="RE137" s="24"/>
      <c r="RF137" s="24"/>
      <c r="RG137" s="24"/>
      <c r="RH137" s="24"/>
      <c r="RI137" s="24"/>
      <c r="RJ137" s="24"/>
      <c r="RK137" s="24"/>
      <c r="RL137" s="24"/>
      <c r="RM137" s="24"/>
      <c r="RN137" s="24"/>
      <c r="RO137" s="24"/>
      <c r="RP137" s="24"/>
      <c r="RQ137" s="24"/>
      <c r="RR137" s="24"/>
      <c r="RS137" s="24"/>
      <c r="RT137" s="24"/>
      <c r="RU137" s="24"/>
      <c r="RV137" s="24"/>
      <c r="RW137" s="24"/>
      <c r="RX137" s="24"/>
      <c r="RY137" s="24"/>
      <c r="RZ137" s="24"/>
      <c r="SA137" s="24"/>
      <c r="SB137" s="24"/>
      <c r="SC137" s="24"/>
      <c r="SD137" s="24"/>
      <c r="SE137" s="24"/>
      <c r="SF137" s="24"/>
      <c r="SG137" s="24"/>
      <c r="SH137" s="24"/>
      <c r="SI137" s="24"/>
      <c r="SJ137" s="24"/>
      <c r="SK137" s="24"/>
      <c r="SL137" s="24"/>
      <c r="SM137" s="24"/>
      <c r="SN137" s="24"/>
      <c r="SO137" s="24"/>
      <c r="SP137" s="24"/>
      <c r="SQ137" s="24"/>
      <c r="SR137" s="24"/>
      <c r="SS137" s="24"/>
      <c r="ST137" s="24"/>
      <c r="SU137" s="24"/>
      <c r="SV137" s="24"/>
      <c r="SW137" s="24"/>
      <c r="SX137" s="24"/>
      <c r="SY137" s="24"/>
      <c r="SZ137" s="24"/>
      <c r="TA137" s="24"/>
      <c r="TB137" s="24"/>
      <c r="TC137" s="24"/>
      <c r="TD137" s="24"/>
      <c r="TE137" s="24"/>
      <c r="TF137" s="24"/>
      <c r="TG137" s="24"/>
      <c r="TH137" s="24"/>
      <c r="TI137" s="24"/>
      <c r="TJ137" s="24"/>
      <c r="TK137" s="24"/>
      <c r="TL137" s="24"/>
      <c r="TM137" s="24"/>
      <c r="TN137" s="24"/>
      <c r="TO137" s="24"/>
      <c r="TP137" s="24"/>
      <c r="TQ137" s="24"/>
      <c r="TR137" s="24"/>
      <c r="TS137" s="24"/>
      <c r="TT137" s="24"/>
      <c r="TU137" s="24"/>
      <c r="TV137" s="24"/>
      <c r="TW137" s="24"/>
      <c r="TX137" s="24"/>
      <c r="TY137" s="24"/>
      <c r="TZ137" s="24"/>
      <c r="UA137" s="24"/>
      <c r="UB137" s="24"/>
      <c r="UC137" s="24"/>
      <c r="UD137" s="24"/>
      <c r="UE137" s="24"/>
      <c r="UF137" s="24"/>
      <c r="UG137" s="24"/>
      <c r="UH137" s="24"/>
      <c r="UI137" s="24"/>
      <c r="UJ137" s="24"/>
      <c r="UK137" s="24"/>
      <c r="UL137" s="24"/>
      <c r="UM137" s="24"/>
      <c r="UN137" s="24"/>
      <c r="UO137" s="24"/>
      <c r="UP137" s="24"/>
      <c r="UQ137" s="24"/>
      <c r="UR137" s="24"/>
      <c r="US137" s="24"/>
      <c r="UT137" s="24"/>
      <c r="UU137" s="24"/>
      <c r="UV137" s="24"/>
      <c r="UW137" s="24"/>
      <c r="UX137" s="24"/>
      <c r="UY137" s="24"/>
      <c r="UZ137" s="24"/>
      <c r="VA137" s="24"/>
      <c r="VB137" s="24"/>
      <c r="VC137" s="24"/>
      <c r="VD137" s="24"/>
      <c r="VE137" s="24"/>
      <c r="VF137" s="24"/>
      <c r="VG137" s="24"/>
      <c r="VH137" s="24"/>
      <c r="VI137" s="24"/>
      <c r="VJ137" s="24"/>
      <c r="VK137" s="24"/>
      <c r="VL137" s="24"/>
      <c r="VM137" s="24"/>
      <c r="VN137" s="24"/>
      <c r="VO137" s="24"/>
      <c r="VP137" s="24"/>
      <c r="VQ137" s="24"/>
      <c r="VR137" s="24"/>
      <c r="VS137" s="24"/>
      <c r="VT137" s="24"/>
      <c r="VU137" s="24"/>
      <c r="VV137" s="24"/>
      <c r="VW137" s="24"/>
      <c r="VX137" s="24"/>
      <c r="VY137" s="24"/>
      <c r="VZ137" s="24"/>
      <c r="WA137" s="24"/>
      <c r="WB137" s="24"/>
      <c r="WC137" s="24"/>
      <c r="WD137" s="24"/>
      <c r="WE137" s="24"/>
      <c r="WF137" s="24"/>
      <c r="WG137" s="24"/>
      <c r="WH137" s="24"/>
      <c r="WI137" s="24"/>
      <c r="WJ137" s="24"/>
      <c r="WK137" s="24"/>
      <c r="WL137" s="24"/>
      <c r="WM137" s="24"/>
      <c r="WN137" s="24"/>
      <c r="WO137" s="24"/>
      <c r="WP137" s="24"/>
      <c r="WQ137" s="24"/>
      <c r="WR137" s="24"/>
      <c r="WS137" s="24"/>
      <c r="WT137" s="24"/>
      <c r="WU137" s="24"/>
      <c r="WV137" s="24"/>
      <c r="WW137" s="24"/>
      <c r="WX137" s="24"/>
      <c r="WY137" s="24"/>
      <c r="WZ137" s="24"/>
      <c r="XA137" s="24"/>
      <c r="XB137" s="24"/>
      <c r="XC137" s="24"/>
      <c r="XD137" s="24"/>
      <c r="XE137" s="24"/>
      <c r="XF137" s="24"/>
      <c r="XG137" s="24"/>
      <c r="XH137" s="24"/>
      <c r="XI137" s="24"/>
      <c r="XJ137" s="24"/>
      <c r="XK137" s="24"/>
      <c r="XL137" s="24"/>
      <c r="XM137" s="24"/>
      <c r="XN137" s="24"/>
      <c r="XO137" s="24"/>
      <c r="XP137" s="24"/>
      <c r="XQ137" s="24"/>
      <c r="XR137" s="24"/>
      <c r="XS137" s="24"/>
      <c r="XT137" s="24"/>
      <c r="XU137" s="24"/>
      <c r="XV137" s="24"/>
      <c r="XW137" s="24"/>
      <c r="XX137" s="24"/>
      <c r="XY137" s="24"/>
      <c r="XZ137" s="24"/>
      <c r="YA137" s="24"/>
      <c r="YB137" s="24"/>
      <c r="YC137" s="24"/>
      <c r="YD137" s="24"/>
      <c r="YE137" s="24"/>
      <c r="YF137" s="24"/>
      <c r="YG137" s="24"/>
      <c r="YH137" s="24"/>
      <c r="YI137" s="24"/>
      <c r="YJ137" s="24"/>
      <c r="YK137" s="24"/>
      <c r="YL137" s="24"/>
      <c r="YM137" s="24"/>
      <c r="YN137" s="24"/>
      <c r="YO137" s="24"/>
      <c r="YP137" s="24"/>
      <c r="YQ137" s="24"/>
      <c r="YR137" s="24"/>
      <c r="YS137" s="24"/>
      <c r="YT137" s="24"/>
      <c r="YU137" s="24"/>
      <c r="YV137" s="24"/>
      <c r="YW137" s="24"/>
      <c r="YX137" s="24"/>
      <c r="YY137" s="24"/>
      <c r="YZ137" s="24"/>
      <c r="ZA137" s="24"/>
      <c r="ZB137" s="24"/>
      <c r="ZC137" s="24"/>
      <c r="ZD137" s="24"/>
      <c r="ZE137" s="24"/>
      <c r="ZF137" s="24"/>
      <c r="ZG137" s="24"/>
      <c r="ZH137" s="24"/>
      <c r="ZI137" s="24"/>
      <c r="ZJ137" s="24"/>
      <c r="ZK137" s="24"/>
      <c r="ZL137" s="24"/>
      <c r="ZM137" s="24"/>
      <c r="ZN137" s="24"/>
      <c r="ZO137" s="24"/>
      <c r="ZP137" s="24"/>
      <c r="ZQ137" s="24"/>
      <c r="ZR137" s="24"/>
      <c r="ZS137" s="24"/>
      <c r="ZT137" s="24"/>
      <c r="ZU137" s="24"/>
      <c r="ZV137" s="24"/>
      <c r="ZW137" s="24"/>
      <c r="ZX137" s="24"/>
      <c r="ZY137" s="24"/>
      <c r="ZZ137" s="24"/>
      <c r="AAA137" s="24"/>
      <c r="AAB137" s="24"/>
      <c r="AAC137" s="24"/>
      <c r="AAD137" s="24"/>
      <c r="AAE137" s="24"/>
      <c r="AAF137" s="24"/>
      <c r="AAG137" s="24"/>
      <c r="AAH137" s="24"/>
      <c r="AAI137" s="24"/>
      <c r="AAJ137" s="24"/>
      <c r="AAK137" s="24"/>
      <c r="AAL137" s="24"/>
      <c r="AAM137" s="24"/>
      <c r="AAN137" s="24"/>
      <c r="AAO137" s="24"/>
      <c r="AAP137" s="24"/>
      <c r="AAQ137" s="24"/>
      <c r="AAR137" s="24"/>
      <c r="AAS137" s="24"/>
      <c r="AAT137" s="24"/>
      <c r="AAU137" s="24"/>
      <c r="AAV137" s="24"/>
      <c r="AAW137" s="24"/>
      <c r="AAX137" s="24"/>
      <c r="AAY137" s="24"/>
      <c r="AAZ137" s="24"/>
      <c r="ABA137" s="24"/>
      <c r="ABB137" s="24"/>
      <c r="ABC137" s="24"/>
      <c r="ABD137" s="24"/>
      <c r="ABE137" s="24"/>
      <c r="ABF137" s="24"/>
      <c r="ABG137" s="24"/>
      <c r="ABH137" s="24"/>
      <c r="ABI137" s="24"/>
      <c r="ABJ137" s="24"/>
      <c r="ABK137" s="24"/>
      <c r="ABL137" s="24"/>
      <c r="ABM137" s="24"/>
      <c r="ABN137" s="24"/>
      <c r="ABO137" s="24"/>
      <c r="ABP137" s="24"/>
      <c r="ABQ137" s="24"/>
      <c r="ABR137" s="24"/>
      <c r="ABS137" s="24"/>
      <c r="ABT137" s="24"/>
      <c r="ABU137" s="24"/>
      <c r="ABV137" s="24"/>
      <c r="ABW137" s="24"/>
      <c r="ABX137" s="24"/>
      <c r="ABY137" s="24"/>
      <c r="ABZ137" s="24"/>
      <c r="ACA137" s="24"/>
      <c r="ACB137" s="24"/>
      <c r="ACC137" s="24"/>
      <c r="ACD137" s="24"/>
      <c r="ACE137" s="24"/>
      <c r="ACF137" s="24"/>
      <c r="ACG137" s="24"/>
      <c r="ACH137" s="24"/>
      <c r="ACI137" s="24"/>
      <c r="ACJ137" s="24"/>
      <c r="ACK137" s="24"/>
      <c r="ACL137" s="24"/>
      <c r="ACM137" s="24"/>
      <c r="ACN137" s="24"/>
      <c r="ACO137" s="24"/>
      <c r="ACP137" s="24"/>
      <c r="ACQ137" s="24"/>
      <c r="ACR137" s="24"/>
      <c r="ACS137" s="24"/>
      <c r="ACT137" s="24"/>
      <c r="ACU137" s="24"/>
      <c r="ACV137" s="24"/>
      <c r="ACW137" s="24"/>
      <c r="ACX137" s="24"/>
      <c r="ACY137" s="24"/>
      <c r="ACZ137" s="24"/>
      <c r="ADA137" s="24"/>
      <c r="ADB137" s="24"/>
      <c r="ADC137" s="24"/>
      <c r="ADD137" s="24"/>
      <c r="ADE137" s="24"/>
      <c r="ADF137" s="24"/>
      <c r="ADG137" s="24"/>
      <c r="ADH137" s="24"/>
      <c r="ADI137" s="24"/>
      <c r="ADJ137" s="24"/>
      <c r="ADK137" s="24"/>
      <c r="ADL137" s="24"/>
      <c r="ADM137" s="24"/>
      <c r="ADN137" s="24"/>
      <c r="ADO137" s="24"/>
      <c r="ADP137" s="24"/>
      <c r="ADQ137" s="24"/>
      <c r="ADR137" s="24"/>
      <c r="ADS137" s="24"/>
      <c r="ADT137" s="24"/>
      <c r="ADU137" s="24"/>
      <c r="ADV137" s="24"/>
      <c r="ADW137" s="24"/>
      <c r="ADX137" s="24"/>
      <c r="ADY137" s="24"/>
      <c r="ADZ137" s="24"/>
      <c r="AEA137" s="24"/>
      <c r="AEB137" s="24"/>
      <c r="AEC137" s="24"/>
      <c r="AED137" s="24"/>
      <c r="AEE137" s="24"/>
      <c r="AEF137" s="24"/>
      <c r="AEG137" s="24"/>
      <c r="AEH137" s="24"/>
      <c r="AEI137" s="24"/>
      <c r="AEJ137" s="24"/>
      <c r="AEK137" s="24"/>
      <c r="AEL137" s="24"/>
      <c r="AEM137" s="24"/>
      <c r="AEN137" s="24"/>
      <c r="AEO137" s="24"/>
      <c r="AEP137" s="24"/>
      <c r="AEQ137" s="24"/>
      <c r="AER137" s="24"/>
      <c r="AES137" s="24"/>
      <c r="AET137" s="24"/>
      <c r="AEU137" s="24"/>
      <c r="AEV137" s="24"/>
      <c r="AEW137" s="24"/>
      <c r="AEX137" s="24"/>
      <c r="AEY137" s="24"/>
      <c r="AEZ137" s="24"/>
      <c r="AFA137" s="24"/>
      <c r="AFB137" s="24"/>
      <c r="AFC137" s="24"/>
      <c r="AFD137" s="24"/>
      <c r="AFE137" s="24"/>
      <c r="AFF137" s="24"/>
      <c r="AFG137" s="24"/>
      <c r="AFH137" s="24"/>
      <c r="AFI137" s="24"/>
      <c r="AFJ137" s="24"/>
      <c r="AFK137" s="24"/>
      <c r="AFL137" s="24"/>
      <c r="AFM137" s="24"/>
      <c r="AFN137" s="24"/>
      <c r="AFO137" s="24"/>
      <c r="AFP137" s="24"/>
      <c r="AFQ137" s="24"/>
      <c r="AFR137" s="24"/>
      <c r="AFS137" s="24"/>
      <c r="AFT137" s="24"/>
      <c r="AFU137" s="24"/>
      <c r="AFV137" s="24"/>
      <c r="AFW137" s="24"/>
      <c r="AFX137" s="24"/>
      <c r="AFY137" s="24"/>
      <c r="AFZ137" s="24"/>
      <c r="AGA137" s="24"/>
      <c r="AGB137" s="24"/>
      <c r="AGC137" s="24"/>
      <c r="AGD137" s="24"/>
      <c r="AGE137" s="24"/>
      <c r="AGF137" s="24"/>
      <c r="AGG137" s="24"/>
      <c r="AGH137" s="24"/>
      <c r="AGI137" s="24"/>
    </row>
    <row r="138" spans="1:867" s="17" customFormat="1" ht="15.75" customHeight="1" x14ac:dyDescent="0.35">
      <c r="A138" s="7"/>
      <c r="B138" s="8"/>
      <c r="C138" s="8"/>
      <c r="D138" s="8"/>
      <c r="E138" s="8"/>
      <c r="F138" s="16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/>
      <c r="CB138" s="24"/>
      <c r="CC138" s="24"/>
      <c r="CD138" s="24"/>
      <c r="CE138" s="24"/>
      <c r="CF138" s="24"/>
      <c r="CG138" s="24"/>
      <c r="CH138" s="24"/>
      <c r="CI138" s="24"/>
      <c r="CJ138" s="24"/>
      <c r="CK138" s="24"/>
      <c r="CL138" s="24"/>
      <c r="CM138" s="24"/>
      <c r="CN138" s="24"/>
      <c r="CO138" s="24"/>
      <c r="CP138" s="24"/>
      <c r="CQ138" s="24"/>
      <c r="CR138" s="24"/>
      <c r="CS138" s="24"/>
      <c r="CT138" s="24"/>
      <c r="CU138" s="24"/>
      <c r="CV138" s="24"/>
      <c r="CW138" s="24"/>
      <c r="CX138" s="24"/>
      <c r="CY138" s="24"/>
      <c r="CZ138" s="24"/>
      <c r="DA138" s="24"/>
      <c r="DB138" s="24"/>
      <c r="DC138" s="24"/>
      <c r="DD138" s="24"/>
      <c r="DE138" s="24"/>
      <c r="DF138" s="24"/>
      <c r="DG138" s="24"/>
      <c r="DH138" s="24"/>
      <c r="DI138" s="24"/>
      <c r="DJ138" s="24"/>
      <c r="DK138" s="24"/>
      <c r="DL138" s="24"/>
      <c r="DM138" s="24"/>
      <c r="DN138" s="24"/>
      <c r="DO138" s="24"/>
      <c r="DP138" s="24"/>
      <c r="DQ138" s="24"/>
      <c r="DR138" s="24"/>
      <c r="DS138" s="24"/>
      <c r="DT138" s="24"/>
      <c r="DU138" s="24"/>
      <c r="DV138" s="24"/>
      <c r="DW138" s="24"/>
      <c r="DX138" s="24"/>
      <c r="DY138" s="24"/>
      <c r="DZ138" s="24"/>
      <c r="EA138" s="24"/>
      <c r="EB138" s="24"/>
      <c r="EC138" s="24"/>
      <c r="ED138" s="24"/>
      <c r="EE138" s="24"/>
      <c r="EF138" s="24"/>
      <c r="EG138" s="24"/>
      <c r="EH138" s="24"/>
      <c r="EI138" s="24"/>
      <c r="EJ138" s="24"/>
      <c r="EK138" s="24"/>
      <c r="EL138" s="24"/>
      <c r="EM138" s="24"/>
      <c r="EN138" s="24"/>
      <c r="EO138" s="24"/>
      <c r="EP138" s="24"/>
      <c r="EQ138" s="24"/>
      <c r="ER138" s="24"/>
      <c r="ES138" s="24"/>
      <c r="ET138" s="24"/>
      <c r="EU138" s="24"/>
      <c r="EV138" s="24"/>
      <c r="EW138" s="24"/>
      <c r="EX138" s="24"/>
      <c r="EY138" s="24"/>
      <c r="EZ138" s="24"/>
      <c r="FA138" s="24"/>
      <c r="FB138" s="24"/>
      <c r="FC138" s="24"/>
      <c r="FD138" s="24"/>
      <c r="FE138" s="24"/>
      <c r="FF138" s="24"/>
      <c r="FG138" s="24"/>
      <c r="FH138" s="24"/>
      <c r="FI138" s="24"/>
      <c r="FJ138" s="24"/>
      <c r="FK138" s="24"/>
      <c r="FL138" s="24"/>
      <c r="FM138" s="24"/>
      <c r="FN138" s="24"/>
      <c r="FO138" s="24"/>
      <c r="FP138" s="24"/>
      <c r="FQ138" s="24"/>
      <c r="FR138" s="24"/>
      <c r="FS138" s="24"/>
      <c r="FT138" s="24"/>
      <c r="FU138" s="24"/>
      <c r="FV138" s="24"/>
      <c r="FW138" s="24"/>
      <c r="FX138" s="24"/>
      <c r="FY138" s="24"/>
      <c r="FZ138" s="24"/>
      <c r="GA138" s="24"/>
      <c r="GB138" s="24"/>
      <c r="GC138" s="24"/>
      <c r="GD138" s="24"/>
      <c r="GE138" s="24"/>
      <c r="GF138" s="24"/>
      <c r="GG138" s="24"/>
      <c r="GH138" s="24"/>
      <c r="GI138" s="24"/>
      <c r="GJ138" s="24"/>
      <c r="GK138" s="24"/>
      <c r="GL138" s="24"/>
      <c r="GM138" s="24"/>
      <c r="GN138" s="24"/>
      <c r="GO138" s="24"/>
      <c r="GP138" s="24"/>
      <c r="GQ138" s="24"/>
      <c r="GR138" s="24"/>
      <c r="GS138" s="24"/>
      <c r="GT138" s="24"/>
      <c r="GU138" s="24"/>
      <c r="GV138" s="24"/>
      <c r="GW138" s="24"/>
      <c r="GX138" s="24"/>
      <c r="GY138" s="24"/>
      <c r="GZ138" s="24"/>
      <c r="HA138" s="24"/>
      <c r="HB138" s="24"/>
      <c r="HC138" s="24"/>
      <c r="HD138" s="24"/>
      <c r="HE138" s="24"/>
      <c r="HF138" s="24"/>
      <c r="HG138" s="24"/>
      <c r="HH138" s="24"/>
      <c r="HI138" s="24"/>
      <c r="HJ138" s="24"/>
      <c r="HK138" s="24"/>
      <c r="HL138" s="24"/>
      <c r="HM138" s="24"/>
      <c r="HN138" s="24"/>
      <c r="HO138" s="24"/>
      <c r="HP138" s="24"/>
      <c r="HQ138" s="24"/>
      <c r="HR138" s="24"/>
      <c r="HS138" s="24"/>
      <c r="HT138" s="24"/>
      <c r="HU138" s="24"/>
      <c r="HV138" s="24"/>
      <c r="HW138" s="24"/>
      <c r="HX138" s="24"/>
      <c r="HY138" s="24"/>
      <c r="HZ138" s="24"/>
      <c r="IA138" s="24"/>
      <c r="IB138" s="24"/>
      <c r="IC138" s="24"/>
      <c r="ID138" s="24"/>
      <c r="IE138" s="24"/>
      <c r="IF138" s="24"/>
      <c r="IG138" s="24"/>
      <c r="IH138" s="24"/>
      <c r="II138" s="24"/>
      <c r="IJ138" s="24"/>
      <c r="IK138" s="24"/>
      <c r="IL138" s="24"/>
      <c r="IM138" s="24"/>
      <c r="IN138" s="24"/>
      <c r="IO138" s="24"/>
      <c r="IP138" s="24"/>
      <c r="IQ138" s="24"/>
      <c r="IR138" s="24"/>
      <c r="IS138" s="24"/>
      <c r="IT138" s="24"/>
      <c r="IU138" s="24"/>
      <c r="IV138" s="24"/>
      <c r="IW138" s="24"/>
      <c r="IX138" s="24"/>
      <c r="IY138" s="24"/>
      <c r="IZ138" s="24"/>
      <c r="JA138" s="24"/>
      <c r="JB138" s="24"/>
      <c r="JC138" s="24"/>
      <c r="JD138" s="24"/>
      <c r="JE138" s="24"/>
      <c r="JF138" s="24"/>
      <c r="JG138" s="24"/>
      <c r="JH138" s="24"/>
      <c r="JI138" s="24"/>
      <c r="JJ138" s="24"/>
      <c r="JK138" s="24"/>
      <c r="JL138" s="24"/>
      <c r="JM138" s="24"/>
      <c r="JN138" s="24"/>
      <c r="JO138" s="24"/>
      <c r="JP138" s="24"/>
      <c r="JQ138" s="24"/>
      <c r="JR138" s="24"/>
      <c r="JS138" s="24"/>
      <c r="JT138" s="24"/>
      <c r="JU138" s="24"/>
      <c r="JV138" s="24"/>
      <c r="JW138" s="24"/>
      <c r="JX138" s="24"/>
      <c r="JY138" s="24"/>
      <c r="JZ138" s="24"/>
      <c r="KA138" s="24"/>
      <c r="KB138" s="24"/>
      <c r="KC138" s="24"/>
      <c r="KD138" s="24"/>
      <c r="KE138" s="24"/>
      <c r="KF138" s="24"/>
      <c r="KG138" s="24"/>
      <c r="KH138" s="24"/>
      <c r="KI138" s="24"/>
      <c r="KJ138" s="24"/>
      <c r="KK138" s="24"/>
      <c r="KL138" s="24"/>
      <c r="KM138" s="24"/>
      <c r="KN138" s="24"/>
      <c r="KO138" s="24"/>
      <c r="KP138" s="24"/>
      <c r="KQ138" s="24"/>
      <c r="KR138" s="24"/>
      <c r="KS138" s="24"/>
      <c r="KT138" s="24"/>
      <c r="KU138" s="24"/>
      <c r="KV138" s="24"/>
      <c r="KW138" s="24"/>
      <c r="KX138" s="24"/>
      <c r="KY138" s="24"/>
      <c r="KZ138" s="24"/>
      <c r="LA138" s="24"/>
      <c r="LB138" s="24"/>
      <c r="LC138" s="24"/>
      <c r="LD138" s="24"/>
      <c r="LE138" s="24"/>
      <c r="LF138" s="24"/>
      <c r="LG138" s="24"/>
      <c r="LH138" s="24"/>
      <c r="LI138" s="24"/>
      <c r="LJ138" s="24"/>
      <c r="LK138" s="24"/>
      <c r="LL138" s="24"/>
      <c r="LM138" s="24"/>
      <c r="LN138" s="24"/>
      <c r="LO138" s="24"/>
      <c r="LP138" s="24"/>
      <c r="LQ138" s="24"/>
      <c r="LR138" s="24"/>
      <c r="LS138" s="24"/>
      <c r="LT138" s="24"/>
      <c r="LU138" s="24"/>
      <c r="LV138" s="24"/>
      <c r="LW138" s="24"/>
      <c r="LX138" s="24"/>
      <c r="LY138" s="24"/>
      <c r="LZ138" s="24"/>
      <c r="MA138" s="24"/>
      <c r="MB138" s="24"/>
      <c r="MC138" s="24"/>
      <c r="MD138" s="24"/>
      <c r="ME138" s="24"/>
      <c r="MF138" s="24"/>
      <c r="MG138" s="24"/>
      <c r="MH138" s="24"/>
      <c r="MI138" s="24"/>
      <c r="MJ138" s="24"/>
      <c r="MK138" s="24"/>
      <c r="ML138" s="24"/>
      <c r="MM138" s="24"/>
      <c r="MN138" s="24"/>
      <c r="MO138" s="24"/>
      <c r="MP138" s="24"/>
      <c r="MQ138" s="24"/>
      <c r="MR138" s="24"/>
      <c r="MS138" s="24"/>
      <c r="MT138" s="24"/>
      <c r="MU138" s="24"/>
      <c r="MV138" s="24"/>
      <c r="MW138" s="24"/>
      <c r="MX138" s="24"/>
      <c r="MY138" s="24"/>
      <c r="MZ138" s="24"/>
      <c r="NA138" s="24"/>
      <c r="NB138" s="24"/>
      <c r="NC138" s="24"/>
      <c r="ND138" s="24"/>
      <c r="NE138" s="24"/>
      <c r="NF138" s="24"/>
      <c r="NG138" s="24"/>
      <c r="NH138" s="24"/>
      <c r="NI138" s="24"/>
      <c r="NJ138" s="24"/>
      <c r="NK138" s="24"/>
      <c r="NL138" s="24"/>
      <c r="NM138" s="24"/>
      <c r="NN138" s="24"/>
      <c r="NO138" s="24"/>
      <c r="NP138" s="24"/>
      <c r="NQ138" s="24"/>
      <c r="NR138" s="24"/>
      <c r="NS138" s="24"/>
      <c r="NT138" s="24"/>
      <c r="NU138" s="24"/>
      <c r="NV138" s="24"/>
      <c r="NW138" s="24"/>
      <c r="NX138" s="24"/>
      <c r="NY138" s="24"/>
      <c r="NZ138" s="24"/>
      <c r="OA138" s="24"/>
      <c r="OB138" s="24"/>
      <c r="OC138" s="24"/>
      <c r="OD138" s="24"/>
      <c r="OE138" s="24"/>
      <c r="OF138" s="24"/>
      <c r="OG138" s="24"/>
      <c r="OH138" s="24"/>
      <c r="OI138" s="24"/>
      <c r="OJ138" s="24"/>
      <c r="OK138" s="24"/>
      <c r="OL138" s="24"/>
      <c r="OM138" s="24"/>
      <c r="ON138" s="24"/>
      <c r="OO138" s="24"/>
      <c r="OP138" s="24"/>
      <c r="OQ138" s="24"/>
      <c r="OR138" s="24"/>
      <c r="OS138" s="24"/>
      <c r="OT138" s="24"/>
      <c r="OU138" s="24"/>
      <c r="OV138" s="24"/>
      <c r="OW138" s="24"/>
      <c r="OX138" s="24"/>
      <c r="OY138" s="24"/>
      <c r="OZ138" s="24"/>
      <c r="PA138" s="24"/>
      <c r="PB138" s="24"/>
      <c r="PC138" s="24"/>
      <c r="PD138" s="24"/>
      <c r="PE138" s="24"/>
      <c r="PF138" s="24"/>
      <c r="PG138" s="24"/>
      <c r="PH138" s="24"/>
      <c r="PI138" s="24"/>
      <c r="PJ138" s="24"/>
      <c r="PK138" s="24"/>
      <c r="PL138" s="24"/>
      <c r="PM138" s="24"/>
      <c r="PN138" s="24"/>
      <c r="PO138" s="24"/>
      <c r="PP138" s="24"/>
      <c r="PQ138" s="24"/>
      <c r="PR138" s="24"/>
      <c r="PS138" s="24"/>
      <c r="PT138" s="24"/>
      <c r="PU138" s="24"/>
      <c r="PV138" s="24"/>
      <c r="PW138" s="24"/>
      <c r="PX138" s="24"/>
      <c r="PY138" s="24"/>
      <c r="PZ138" s="24"/>
      <c r="QA138" s="24"/>
      <c r="QB138" s="24"/>
      <c r="QC138" s="24"/>
      <c r="QD138" s="24"/>
      <c r="QE138" s="24"/>
      <c r="QF138" s="24"/>
      <c r="QG138" s="24"/>
      <c r="QH138" s="24"/>
      <c r="QI138" s="24"/>
      <c r="QJ138" s="24"/>
      <c r="QK138" s="24"/>
      <c r="QL138" s="24"/>
      <c r="QM138" s="24"/>
      <c r="QN138" s="24"/>
      <c r="QO138" s="24"/>
      <c r="QP138" s="24"/>
      <c r="QQ138" s="24"/>
      <c r="QR138" s="24"/>
      <c r="QS138" s="24"/>
      <c r="QT138" s="24"/>
      <c r="QU138" s="24"/>
      <c r="QV138" s="24"/>
      <c r="QW138" s="24"/>
      <c r="QX138" s="24"/>
      <c r="QY138" s="24"/>
      <c r="QZ138" s="24"/>
      <c r="RA138" s="24"/>
      <c r="RB138" s="24"/>
      <c r="RC138" s="24"/>
      <c r="RD138" s="24"/>
      <c r="RE138" s="24"/>
      <c r="RF138" s="24"/>
      <c r="RG138" s="24"/>
      <c r="RH138" s="24"/>
      <c r="RI138" s="24"/>
      <c r="RJ138" s="24"/>
      <c r="RK138" s="24"/>
      <c r="RL138" s="24"/>
      <c r="RM138" s="24"/>
      <c r="RN138" s="24"/>
      <c r="RO138" s="24"/>
      <c r="RP138" s="24"/>
      <c r="RQ138" s="24"/>
      <c r="RR138" s="24"/>
      <c r="RS138" s="24"/>
      <c r="RT138" s="24"/>
      <c r="RU138" s="24"/>
      <c r="RV138" s="24"/>
      <c r="RW138" s="24"/>
      <c r="RX138" s="24"/>
      <c r="RY138" s="24"/>
      <c r="RZ138" s="24"/>
      <c r="SA138" s="24"/>
      <c r="SB138" s="24"/>
      <c r="SC138" s="24"/>
      <c r="SD138" s="24"/>
      <c r="SE138" s="24"/>
      <c r="SF138" s="24"/>
      <c r="SG138" s="24"/>
      <c r="SH138" s="24"/>
      <c r="SI138" s="24"/>
      <c r="SJ138" s="24"/>
      <c r="SK138" s="24"/>
      <c r="SL138" s="24"/>
      <c r="SM138" s="24"/>
      <c r="SN138" s="24"/>
      <c r="SO138" s="24"/>
      <c r="SP138" s="24"/>
      <c r="SQ138" s="24"/>
      <c r="SR138" s="24"/>
      <c r="SS138" s="24"/>
      <c r="ST138" s="24"/>
      <c r="SU138" s="24"/>
      <c r="SV138" s="24"/>
      <c r="SW138" s="24"/>
      <c r="SX138" s="24"/>
      <c r="SY138" s="24"/>
      <c r="SZ138" s="24"/>
      <c r="TA138" s="24"/>
      <c r="TB138" s="24"/>
      <c r="TC138" s="24"/>
      <c r="TD138" s="24"/>
      <c r="TE138" s="24"/>
      <c r="TF138" s="24"/>
      <c r="TG138" s="24"/>
      <c r="TH138" s="24"/>
      <c r="TI138" s="24"/>
      <c r="TJ138" s="24"/>
      <c r="TK138" s="24"/>
      <c r="TL138" s="24"/>
      <c r="TM138" s="24"/>
      <c r="TN138" s="24"/>
      <c r="TO138" s="24"/>
      <c r="TP138" s="24"/>
      <c r="TQ138" s="24"/>
      <c r="TR138" s="24"/>
      <c r="TS138" s="24"/>
      <c r="TT138" s="24"/>
      <c r="TU138" s="24"/>
      <c r="TV138" s="24"/>
      <c r="TW138" s="24"/>
      <c r="TX138" s="24"/>
      <c r="TY138" s="24"/>
      <c r="TZ138" s="24"/>
      <c r="UA138" s="24"/>
      <c r="UB138" s="24"/>
      <c r="UC138" s="24"/>
      <c r="UD138" s="24"/>
      <c r="UE138" s="24"/>
      <c r="UF138" s="24"/>
      <c r="UG138" s="24"/>
      <c r="UH138" s="24"/>
      <c r="UI138" s="24"/>
      <c r="UJ138" s="24"/>
      <c r="UK138" s="24"/>
      <c r="UL138" s="24"/>
      <c r="UM138" s="24"/>
      <c r="UN138" s="24"/>
      <c r="UO138" s="24"/>
      <c r="UP138" s="24"/>
      <c r="UQ138" s="24"/>
      <c r="UR138" s="24"/>
      <c r="US138" s="24"/>
      <c r="UT138" s="24"/>
      <c r="UU138" s="24"/>
      <c r="UV138" s="24"/>
      <c r="UW138" s="24"/>
      <c r="UX138" s="24"/>
      <c r="UY138" s="24"/>
      <c r="UZ138" s="24"/>
      <c r="VA138" s="24"/>
      <c r="VB138" s="24"/>
      <c r="VC138" s="24"/>
      <c r="VD138" s="24"/>
      <c r="VE138" s="24"/>
      <c r="VF138" s="24"/>
      <c r="VG138" s="24"/>
      <c r="VH138" s="24"/>
      <c r="VI138" s="24"/>
      <c r="VJ138" s="24"/>
      <c r="VK138" s="24"/>
      <c r="VL138" s="24"/>
      <c r="VM138" s="24"/>
      <c r="VN138" s="24"/>
      <c r="VO138" s="24"/>
      <c r="VP138" s="24"/>
      <c r="VQ138" s="24"/>
      <c r="VR138" s="24"/>
      <c r="VS138" s="24"/>
      <c r="VT138" s="24"/>
      <c r="VU138" s="24"/>
      <c r="VV138" s="24"/>
      <c r="VW138" s="24"/>
      <c r="VX138" s="24"/>
      <c r="VY138" s="24"/>
      <c r="VZ138" s="24"/>
      <c r="WA138" s="24"/>
      <c r="WB138" s="24"/>
      <c r="WC138" s="24"/>
      <c r="WD138" s="24"/>
      <c r="WE138" s="24"/>
      <c r="WF138" s="24"/>
      <c r="WG138" s="24"/>
      <c r="WH138" s="24"/>
      <c r="WI138" s="24"/>
      <c r="WJ138" s="24"/>
      <c r="WK138" s="24"/>
      <c r="WL138" s="24"/>
      <c r="WM138" s="24"/>
      <c r="WN138" s="24"/>
      <c r="WO138" s="24"/>
      <c r="WP138" s="24"/>
      <c r="WQ138" s="24"/>
      <c r="WR138" s="24"/>
      <c r="WS138" s="24"/>
      <c r="WT138" s="24"/>
      <c r="WU138" s="24"/>
      <c r="WV138" s="24"/>
      <c r="WW138" s="24"/>
      <c r="WX138" s="24"/>
      <c r="WY138" s="24"/>
      <c r="WZ138" s="24"/>
      <c r="XA138" s="24"/>
      <c r="XB138" s="24"/>
      <c r="XC138" s="24"/>
      <c r="XD138" s="24"/>
      <c r="XE138" s="24"/>
      <c r="XF138" s="24"/>
      <c r="XG138" s="24"/>
      <c r="XH138" s="24"/>
      <c r="XI138" s="24"/>
      <c r="XJ138" s="24"/>
      <c r="XK138" s="24"/>
      <c r="XL138" s="24"/>
      <c r="XM138" s="24"/>
      <c r="XN138" s="24"/>
      <c r="XO138" s="24"/>
      <c r="XP138" s="24"/>
      <c r="XQ138" s="24"/>
      <c r="XR138" s="24"/>
      <c r="XS138" s="24"/>
      <c r="XT138" s="24"/>
      <c r="XU138" s="24"/>
      <c r="XV138" s="24"/>
      <c r="XW138" s="24"/>
      <c r="XX138" s="24"/>
      <c r="XY138" s="24"/>
      <c r="XZ138" s="24"/>
      <c r="YA138" s="24"/>
      <c r="YB138" s="24"/>
      <c r="YC138" s="24"/>
      <c r="YD138" s="24"/>
      <c r="YE138" s="24"/>
      <c r="YF138" s="24"/>
      <c r="YG138" s="24"/>
      <c r="YH138" s="24"/>
      <c r="YI138" s="24"/>
      <c r="YJ138" s="24"/>
      <c r="YK138" s="24"/>
      <c r="YL138" s="24"/>
      <c r="YM138" s="24"/>
      <c r="YN138" s="24"/>
      <c r="YO138" s="24"/>
      <c r="YP138" s="24"/>
      <c r="YQ138" s="24"/>
      <c r="YR138" s="24"/>
      <c r="YS138" s="24"/>
      <c r="YT138" s="24"/>
      <c r="YU138" s="24"/>
      <c r="YV138" s="24"/>
      <c r="YW138" s="24"/>
      <c r="YX138" s="24"/>
      <c r="YY138" s="24"/>
      <c r="YZ138" s="24"/>
      <c r="ZA138" s="24"/>
      <c r="ZB138" s="24"/>
      <c r="ZC138" s="24"/>
      <c r="ZD138" s="24"/>
      <c r="ZE138" s="24"/>
      <c r="ZF138" s="24"/>
      <c r="ZG138" s="24"/>
      <c r="ZH138" s="24"/>
      <c r="ZI138" s="24"/>
      <c r="ZJ138" s="24"/>
      <c r="ZK138" s="24"/>
      <c r="ZL138" s="24"/>
      <c r="ZM138" s="24"/>
      <c r="ZN138" s="24"/>
      <c r="ZO138" s="24"/>
      <c r="ZP138" s="24"/>
      <c r="ZQ138" s="24"/>
      <c r="ZR138" s="24"/>
      <c r="ZS138" s="24"/>
      <c r="ZT138" s="24"/>
      <c r="ZU138" s="24"/>
      <c r="ZV138" s="24"/>
      <c r="ZW138" s="24"/>
      <c r="ZX138" s="24"/>
      <c r="ZY138" s="24"/>
      <c r="ZZ138" s="24"/>
      <c r="AAA138" s="24"/>
      <c r="AAB138" s="24"/>
      <c r="AAC138" s="24"/>
      <c r="AAD138" s="24"/>
      <c r="AAE138" s="24"/>
      <c r="AAF138" s="24"/>
      <c r="AAG138" s="24"/>
      <c r="AAH138" s="24"/>
      <c r="AAI138" s="24"/>
      <c r="AAJ138" s="24"/>
      <c r="AAK138" s="24"/>
      <c r="AAL138" s="24"/>
      <c r="AAM138" s="24"/>
      <c r="AAN138" s="24"/>
      <c r="AAO138" s="24"/>
      <c r="AAP138" s="24"/>
      <c r="AAQ138" s="24"/>
      <c r="AAR138" s="24"/>
      <c r="AAS138" s="24"/>
      <c r="AAT138" s="24"/>
      <c r="AAU138" s="24"/>
      <c r="AAV138" s="24"/>
      <c r="AAW138" s="24"/>
      <c r="AAX138" s="24"/>
      <c r="AAY138" s="24"/>
      <c r="AAZ138" s="24"/>
      <c r="ABA138" s="24"/>
      <c r="ABB138" s="24"/>
      <c r="ABC138" s="24"/>
      <c r="ABD138" s="24"/>
      <c r="ABE138" s="24"/>
      <c r="ABF138" s="24"/>
      <c r="ABG138" s="24"/>
      <c r="ABH138" s="24"/>
      <c r="ABI138" s="24"/>
      <c r="ABJ138" s="24"/>
      <c r="ABK138" s="24"/>
      <c r="ABL138" s="24"/>
      <c r="ABM138" s="24"/>
      <c r="ABN138" s="24"/>
      <c r="ABO138" s="24"/>
      <c r="ABP138" s="24"/>
      <c r="ABQ138" s="24"/>
      <c r="ABR138" s="24"/>
      <c r="ABS138" s="24"/>
      <c r="ABT138" s="24"/>
      <c r="ABU138" s="24"/>
      <c r="ABV138" s="24"/>
      <c r="ABW138" s="24"/>
      <c r="ABX138" s="24"/>
      <c r="ABY138" s="24"/>
      <c r="ABZ138" s="24"/>
      <c r="ACA138" s="24"/>
      <c r="ACB138" s="24"/>
      <c r="ACC138" s="24"/>
      <c r="ACD138" s="24"/>
      <c r="ACE138" s="24"/>
      <c r="ACF138" s="24"/>
      <c r="ACG138" s="24"/>
      <c r="ACH138" s="24"/>
      <c r="ACI138" s="24"/>
      <c r="ACJ138" s="24"/>
      <c r="ACK138" s="24"/>
      <c r="ACL138" s="24"/>
      <c r="ACM138" s="24"/>
      <c r="ACN138" s="24"/>
      <c r="ACO138" s="24"/>
      <c r="ACP138" s="24"/>
      <c r="ACQ138" s="24"/>
      <c r="ACR138" s="24"/>
      <c r="ACS138" s="24"/>
      <c r="ACT138" s="24"/>
      <c r="ACU138" s="24"/>
      <c r="ACV138" s="24"/>
      <c r="ACW138" s="24"/>
      <c r="ACX138" s="24"/>
      <c r="ACY138" s="24"/>
      <c r="ACZ138" s="24"/>
      <c r="ADA138" s="24"/>
      <c r="ADB138" s="24"/>
      <c r="ADC138" s="24"/>
      <c r="ADD138" s="24"/>
      <c r="ADE138" s="24"/>
      <c r="ADF138" s="24"/>
      <c r="ADG138" s="24"/>
      <c r="ADH138" s="24"/>
      <c r="ADI138" s="24"/>
      <c r="ADJ138" s="24"/>
      <c r="ADK138" s="24"/>
      <c r="ADL138" s="24"/>
      <c r="ADM138" s="24"/>
      <c r="ADN138" s="24"/>
      <c r="ADO138" s="24"/>
      <c r="ADP138" s="24"/>
      <c r="ADQ138" s="24"/>
      <c r="ADR138" s="24"/>
      <c r="ADS138" s="24"/>
      <c r="ADT138" s="24"/>
      <c r="ADU138" s="24"/>
      <c r="ADV138" s="24"/>
      <c r="ADW138" s="24"/>
      <c r="ADX138" s="24"/>
      <c r="ADY138" s="24"/>
      <c r="ADZ138" s="24"/>
      <c r="AEA138" s="24"/>
      <c r="AEB138" s="24"/>
      <c r="AEC138" s="24"/>
      <c r="AED138" s="24"/>
      <c r="AEE138" s="24"/>
      <c r="AEF138" s="24"/>
      <c r="AEG138" s="24"/>
      <c r="AEH138" s="24"/>
      <c r="AEI138" s="24"/>
      <c r="AEJ138" s="24"/>
      <c r="AEK138" s="24"/>
      <c r="AEL138" s="24"/>
      <c r="AEM138" s="24"/>
      <c r="AEN138" s="24"/>
      <c r="AEO138" s="24"/>
      <c r="AEP138" s="24"/>
      <c r="AEQ138" s="24"/>
      <c r="AER138" s="24"/>
      <c r="AES138" s="24"/>
      <c r="AET138" s="24"/>
      <c r="AEU138" s="24"/>
      <c r="AEV138" s="24"/>
      <c r="AEW138" s="24"/>
      <c r="AEX138" s="24"/>
      <c r="AEY138" s="24"/>
      <c r="AEZ138" s="24"/>
      <c r="AFA138" s="24"/>
      <c r="AFB138" s="24"/>
      <c r="AFC138" s="24"/>
      <c r="AFD138" s="24"/>
      <c r="AFE138" s="24"/>
      <c r="AFF138" s="24"/>
      <c r="AFG138" s="24"/>
      <c r="AFH138" s="24"/>
      <c r="AFI138" s="24"/>
      <c r="AFJ138" s="24"/>
      <c r="AFK138" s="24"/>
      <c r="AFL138" s="24"/>
      <c r="AFM138" s="24"/>
      <c r="AFN138" s="24"/>
      <c r="AFO138" s="24"/>
      <c r="AFP138" s="24"/>
      <c r="AFQ138" s="24"/>
      <c r="AFR138" s="24"/>
      <c r="AFS138" s="24"/>
      <c r="AFT138" s="24"/>
      <c r="AFU138" s="24"/>
      <c r="AFV138" s="24"/>
      <c r="AFW138" s="24"/>
      <c r="AFX138" s="24"/>
      <c r="AFY138" s="24"/>
      <c r="AFZ138" s="24"/>
      <c r="AGA138" s="24"/>
      <c r="AGB138" s="24"/>
      <c r="AGC138" s="24"/>
      <c r="AGD138" s="24"/>
      <c r="AGE138" s="24"/>
      <c r="AGF138" s="24"/>
      <c r="AGG138" s="24"/>
      <c r="AGH138" s="24"/>
      <c r="AGI138" s="24"/>
    </row>
    <row r="139" spans="1:867" ht="15" hidden="1" customHeight="1" x14ac:dyDescent="0.35">
      <c r="A139" s="70"/>
      <c r="B139" s="70"/>
      <c r="C139" s="56"/>
      <c r="D139" s="56"/>
    </row>
    <row r="140" spans="1:867" ht="15" hidden="1" customHeight="1" x14ac:dyDescent="0.35">
      <c r="A140" s="15"/>
      <c r="B140" s="11"/>
      <c r="C140" s="29"/>
      <c r="D140" s="29"/>
    </row>
    <row r="141" spans="1:867" ht="15" hidden="1" customHeight="1" x14ac:dyDescent="0.35">
      <c r="A141" s="15"/>
      <c r="B141" s="11"/>
      <c r="C141" s="29"/>
      <c r="D141" s="29"/>
    </row>
    <row r="142" spans="1:867" ht="15" hidden="1" customHeight="1" x14ac:dyDescent="0.35">
      <c r="A142" s="56"/>
      <c r="B142" s="56"/>
      <c r="C142" s="56"/>
      <c r="D142" s="56"/>
    </row>
    <row r="143" spans="1:867" ht="15" hidden="1" customHeight="1" x14ac:dyDescent="0.35">
      <c r="B143" s="12"/>
      <c r="C143" s="4"/>
      <c r="D143" s="10"/>
      <c r="E143" s="10"/>
    </row>
    <row r="144" spans="1:867" ht="15" x14ac:dyDescent="0.35">
      <c r="B144" s="9"/>
      <c r="C144" s="4"/>
      <c r="D144" s="10"/>
      <c r="E144" s="10"/>
    </row>
    <row r="145" spans="1:4" ht="15" x14ac:dyDescent="0.35">
      <c r="A145" s="56"/>
      <c r="B145" s="56"/>
      <c r="C145" s="56"/>
      <c r="D145" s="56"/>
    </row>
  </sheetData>
  <autoFilter ref="A14:E134" xr:uid="{00000000-0009-0000-0000-000000000000}"/>
  <mergeCells count="36">
    <mergeCell ref="A145:B145"/>
    <mergeCell ref="C145:D145"/>
    <mergeCell ref="B122:E122"/>
    <mergeCell ref="B123:E123"/>
    <mergeCell ref="B124:E124"/>
    <mergeCell ref="B125:E125"/>
    <mergeCell ref="B126:E126"/>
    <mergeCell ref="B127:E127"/>
    <mergeCell ref="B128:E128"/>
    <mergeCell ref="B129:E129"/>
    <mergeCell ref="B130:E130"/>
    <mergeCell ref="B131:E131"/>
    <mergeCell ref="C142:D142"/>
    <mergeCell ref="C1:E1"/>
    <mergeCell ref="D14:D15"/>
    <mergeCell ref="A7:E7"/>
    <mergeCell ref="A5:E5"/>
    <mergeCell ref="B10:D10"/>
    <mergeCell ref="B11:E11"/>
    <mergeCell ref="B12:E12"/>
    <mergeCell ref="A6:E6"/>
    <mergeCell ref="B133:E133"/>
    <mergeCell ref="B134:E134"/>
    <mergeCell ref="A121:E121"/>
    <mergeCell ref="B136:E136"/>
    <mergeCell ref="B132:E132"/>
    <mergeCell ref="B135:E135"/>
    <mergeCell ref="A142:B142"/>
    <mergeCell ref="A8:E8"/>
    <mergeCell ref="E14:E15"/>
    <mergeCell ref="A14:A15"/>
    <mergeCell ref="B14:B15"/>
    <mergeCell ref="C14:C15"/>
    <mergeCell ref="B137:E137"/>
    <mergeCell ref="C139:D139"/>
    <mergeCell ref="A139:B139"/>
  </mergeCells>
  <pageMargins left="0.15748031496062992" right="3.937007874015748E-2" top="0.27559055118110237" bottom="0" header="0.19685039370078741" footer="0.23622047244094491"/>
  <pageSetup paperSize="9" scale="6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ТЗ </vt:lpstr>
      <vt:lpstr>'ТЗ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2024-01-29T07:31:40Z</dcterms:modified>
</cp:coreProperties>
</file>